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Q\Corporate Affairs Directorate\Information\Reporting\Safer Staffing Return\2223\August 2022\"/>
    </mc:Choice>
  </mc:AlternateContent>
  <xr:revisionPtr revIDLastSave="0" documentId="13_ncr:1_{8CE5EC36-F49E-4A75-85DF-5CD58DF46763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  <author>Peeters Louise</author>
    <author>Dark Sue</author>
    <author>Connors Rosemary</author>
    <author>Head Ellie-Mae</author>
    <author>Thomas Annette</author>
    <author>Potts Helen</author>
    <author>qXZCDFRT5WQA,mn bvczxcvbnm,./Brown Claire</author>
    <author>Taylor Jane</author>
    <author>Boyle Wendy</author>
    <author>Day Alex</author>
    <author>Keefe Rosalind</author>
    <author>James Claire</author>
  </authors>
  <commentList>
    <comment ref="D15" authorId="0" shapeId="0" xr:uid="{D2BAE5F9-C741-4401-A030-B0252674603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- Unable to cover HCA</t>
        </r>
      </text>
    </comment>
    <comment ref="M15" authorId="1" shapeId="0" xr:uid="{755794D1-B3A0-42E4-A247-5DB9046CE7F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15" authorId="1" shapeId="0" xr:uid="{96CBDFBC-A516-413B-AEBE-E21B91714C0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E15" authorId="2" shapeId="0" xr:uid="{519EAA58-D0AF-4013-A201-C1CEC4E6968B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L15" authorId="3" shapeId="0" xr:uid="{169F2C97-5281-4785-A61E-F821B9F3BA2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5" authorId="4" shapeId="0" xr:uid="{F3EE029B-5726-4BA8-A300-5A680F84A21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15" authorId="4" shapeId="0" xr:uid="{7E390B47-56E0-495C-B30D-68DBF953BB2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6" authorId="1" shapeId="0" xr:uid="{00B07E25-B6BB-4405-A93A-E84A8282DD7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6" authorId="1" shapeId="0" xr:uid="{13240750-29DA-46C2-AF26-9B5863E1631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16" authorId="1" shapeId="0" xr:uid="{164F2F17-7489-43F2-BE5B-6F5430C0006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6" authorId="4" shapeId="0" xr:uid="{9211184F-531B-445B-920A-4B948D76DA0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7" authorId="1" shapeId="0" xr:uid="{BB8A325F-FA25-499B-9F52-BBBBF0FB8DF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8" authorId="1" shapeId="0" xr:uid="{F7C5E045-5ED9-4A33-9B32-44267E88B50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8" authorId="5" shapeId="0" xr:uid="{B95A87BC-DE5B-4D19-88AF-949AA4D9262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G19" authorId="0" shapeId="0" xr:uid="{8C38BD57-BB0D-4FDC-AB23-91BA86514AB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Right amounto numbers wrong skill mix</t>
        </r>
      </text>
    </comment>
    <comment ref="M19" authorId="1" shapeId="0" xr:uid="{5A419529-CDE7-42A5-BDEB-B72CABB32B3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9" authorId="5" shapeId="0" xr:uid="{B1B16193-3AA9-45EF-8D51-7759FA3AD63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20" authorId="1" shapeId="0" xr:uid="{9DF3BF72-17A8-4A7D-A1A7-E03828EC58C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0" authorId="1" shapeId="0" xr:uid="{1E3FB56E-7685-49FC-81CC-C351A04AB1C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K20" authorId="3" shapeId="0" xr:uid="{13B271D6-FC2A-4AF0-982F-F230A0D3323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2" authorId="1" shapeId="0" xr:uid="{30A34776-C3B7-47C3-BD49-3F78FEF39E8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2" authorId="1" shapeId="0" xr:uid="{9D136C58-F500-45D4-993C-7C03A081C2B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3" authorId="0" shapeId="0" xr:uid="{76B1DD05-BFAD-4DE6-BCAB-69B05D3E8D4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- Unable to cover HCA</t>
        </r>
      </text>
    </comment>
    <comment ref="K23" authorId="1" shapeId="0" xr:uid="{53550813-0DA7-4576-9D07-A0FF46C9FD2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3" authorId="1" shapeId="0" xr:uid="{346C1A74-9EDE-4B43-9CE5-4330586B18F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A24" authorId="6" shapeId="0" xr:uid="{FD3D6D39-8D67-4A00-AE28-48F38C6957B1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4" authorId="4" shapeId="0" xr:uid="{190935C3-1A80-4C2A-88FE-07F701A39DE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AJ25" authorId="3" shapeId="0" xr:uid="{23981578-4318-4BB8-8F7E-A5446D9B68CB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25" authorId="4" shapeId="0" xr:uid="{05DF1D08-6AF0-44F3-962B-5370E46305B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7" authorId="5" shapeId="0" xr:uid="{8C01A02E-65AF-4847-A9F5-6D92637D3B0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B27" authorId="7" shapeId="0" xr:uid="{B300B9E4-EACF-4DFA-8411-33563CAF55C3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M27" authorId="3" shapeId="0" xr:uid="{2C770D22-2A3B-4C57-9E1F-23EF6B601004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AN28" authorId="3" shapeId="0" xr:uid="{4690B9BA-F511-4559-827A-AB1B79BB41C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C29" authorId="0" shapeId="0" xr:uid="{901F6921-8395-4458-B2C8-F63D9771276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2 - 1 nurse short but needs of patient met.</t>
        </r>
      </text>
    </comment>
    <comment ref="K29" authorId="1" shapeId="0" xr:uid="{63BF41E4-8628-40D7-BD3E-416D9A593D5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1" shapeId="0" xr:uid="{6E6B4497-9924-4953-8CCF-4F5D852D3C8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A29" authorId="7" shapeId="0" xr:uid="{F1673392-9D0C-47AC-9FC4-6D8970C0E537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30" authorId="0" shapeId="0" xr:uid="{308390B7-9302-4D13-948F-D13501AC5083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HCA short patient needs met</t>
        </r>
      </text>
    </comment>
    <comment ref="K30" authorId="1" shapeId="0" xr:uid="{670D637C-51EC-4DA3-A3FD-D3D446BB72E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30" authorId="3" shapeId="0" xr:uid="{7904F33D-8850-49A8-935D-03022E6E2515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30" authorId="4" shapeId="0" xr:uid="{0D9C4890-B75A-4AB0-A7BE-19CC978BEF3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1" authorId="5" shapeId="0" xr:uid="{62D7F145-675E-4B58-88F9-7F848072163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32" authorId="1" shapeId="0" xr:uid="{710AE1B3-ABFF-4F3D-8F94-9BA14050506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2" authorId="5" shapeId="0" xr:uid="{40FB9A65-CC02-4717-880B-DDF8B8012B7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32" authorId="5" shapeId="0" xr:uid="{B8982DC2-1754-490D-BD32-CF801C0DE85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33" authorId="1" shapeId="0" xr:uid="{DF57DFE8-5BF7-497B-9AAB-7C85B71CA45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33" authorId="1" shapeId="0" xr:uid="{061FFA1C-FBCF-4B50-B68C-B1E53FEB37A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33" authorId="3" shapeId="0" xr:uid="{296A236C-7C9B-4DEF-9685-D233F32C1FD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3" authorId="4" shapeId="0" xr:uid="{1FBEAA5F-3E1E-45C9-8892-9B91C2200AF2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4" authorId="5" shapeId="0" xr:uid="{1FE944B9-C903-4F66-9842-86686B4C98B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4" authorId="4" shapeId="0" xr:uid="{10930358-BE9E-4C88-96BF-5E3C442D57F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4" authorId="4" shapeId="0" xr:uid="{2ACF1BA1-8FFE-4B3A-B2D3-914B03770F7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6" authorId="1" shapeId="0" xr:uid="{0B2996AF-31F0-4EB9-BB19-95E615394BC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7" authorId="1" shapeId="0" xr:uid="{FDE6B27E-AAC1-4490-A435-264ED209632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37" authorId="5" shapeId="0" xr:uid="{9B4C2460-9B98-479A-BA35-8E0AC59B358C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37" authorId="3" shapeId="0" xr:uid="{E7ABFFC3-C4F9-4D61-A87B-4773E38FFCF3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37" authorId="3" shapeId="0" xr:uid="{4488248A-8E8B-4D0D-9826-8ACC1877F2E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8" authorId="1" shapeId="0" xr:uid="{DE39B1C6-BEEB-4145-98E0-62E5F9B470F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8" authorId="1" shapeId="0" xr:uid="{6B485E07-A0D7-486E-901B-8B2C11D7625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39" authorId="0" shapeId="0" xr:uid="{F6BBF0FB-FDB7-491C-97C9-F9D2E23A3ED8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 staff numbers - Unable to cover HCA </t>
        </r>
      </text>
    </comment>
    <comment ref="K39" authorId="1" shapeId="0" xr:uid="{761DBE66-0D51-454E-9CF0-8BBABD9EBC9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9" authorId="4" shapeId="0" xr:uid="{22FF30B8-C796-4AC5-9355-82EB1EEF60B0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J41" authorId="3" shapeId="0" xr:uid="{4152397E-7D91-4D5B-A58B-BB7C6B751B8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41" authorId="4" shapeId="0" xr:uid="{CB28FB85-FD57-4455-8DE0-0582A1ED2F25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2" authorId="1" shapeId="0" xr:uid="{1C5F54C2-8902-4CBC-85EE-AF50E48AD8A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3" authorId="1" shapeId="0" xr:uid="{B0D69056-F42B-41EF-974A-3B4F2DA64BD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4" authorId="1" shapeId="0" xr:uid="{23A6F265-7987-473E-A87D-ACA2E2FF445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4" authorId="4" shapeId="0" xr:uid="{159456DB-BC68-4B5E-A2EB-51C587A09DC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45" authorId="0" shapeId="0" xr:uid="{61A824FC-BE19-41B6-825F-8D1B21AE1EA5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Code 2 - Min staff numbers - Unable to cover HCA </t>
        </r>
      </text>
    </comment>
    <comment ref="AQ45" authorId="4" shapeId="0" xr:uid="{7DA344AE-37A3-4589-87E7-E9E058419AAB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56" authorId="8" shapeId="0" xr:uid="{0A3BEA2A-2095-4397-8E7A-8DFCA620241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 one less hca</t>
        </r>
      </text>
    </comment>
    <comment ref="D56" authorId="9" shapeId="0" xr:uid="{D8167FF0-2539-495D-B12D-8CB69C086D7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6" authorId="9" shapeId="0" xr:uid="{E6474E36-7208-4F55-BA0C-41B201048DF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7" authorId="9" shapeId="0" xr:uid="{B8B7793D-BCF1-4CBB-BFC9-E269E51813D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7" authorId="8" shapeId="0" xr:uid="{506AF7B5-C1FF-4FC6-BADD-59C7E6CEA10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57" authorId="8" shapeId="0" xr:uid="{539D5A8F-3F3B-4F58-8606-85139ED67C89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58" authorId="9" shapeId="0" xr:uid="{81FBF18C-4BBE-4ED9-9C81-3F9C7ADD18E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59" authorId="9" shapeId="0" xr:uid="{F7CF23B4-595B-43B4-A9E0-AF91A8EE650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9" authorId="9" shapeId="0" xr:uid="{87FC28F5-852A-4F82-990F-2330329DE2F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0" authorId="8" shapeId="0" xr:uid="{DE8907C0-3595-4049-9EF8-53B25ADD015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one less HCA</t>
        </r>
      </text>
    </comment>
    <comment ref="F61" authorId="8" shapeId="0" xr:uid="{FAE18DAF-DA5C-4381-BE1A-F85B0B571FB7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 one  less hca</t>
        </r>
      </text>
    </comment>
    <comment ref="U61" authorId="8" shapeId="0" xr:uid="{AB5439EE-CA18-4F66-9A3A-02B840C45BF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62" authorId="8" shapeId="0" xr:uid="{8CFB85DE-9E1B-40EA-9F16-23C76382C59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  one less qual, one extra hca</t>
        </r>
      </text>
    </comment>
    <comment ref="F62" authorId="8" shapeId="0" xr:uid="{8C0A589D-EBE3-4D68-ACF5-FC197451B857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 one less hca</t>
        </r>
      </text>
    </comment>
    <comment ref="L62" authorId="10" shapeId="0" xr:uid="{591544F2-0A14-486F-9212-99E137EA2B53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3" authorId="9" shapeId="0" xr:uid="{9A8E66C4-3619-4AE3-91ED-E161BD1305B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3" authorId="9" shapeId="0" xr:uid="{0ED1B29A-DFF1-4B25-B032-FD9544ADB35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4" authorId="9" shapeId="0" xr:uid="{CB40AAC5-79D5-46E3-9B3F-33F78830E14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9" shapeId="0" xr:uid="{D5069BEC-DD39-4C7D-81A5-A0CD3C56E59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5" authorId="9" shapeId="0" xr:uid="{6720EEAC-C8B3-4931-BEB3-31058F3B364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6" authorId="9" shapeId="0" xr:uid="{2EB1A374-B6BD-4E98-93D5-72742E5E4F0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7" authorId="9" shapeId="0" xr:uid="{360461FC-94E2-42C7-9994-6644409ED4E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67" authorId="9" shapeId="0" xr:uid="{9C021CB4-8000-4B10-BB84-72A5DFB181B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8" authorId="9" shapeId="0" xr:uid="{3B8E1AD3-6EEE-4262-9436-B4DF5F7BDBAD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9" authorId="9" shapeId="0" xr:uid="{866FF848-B8BF-48E3-9AAD-641BD166ED2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0" authorId="9" shapeId="0" xr:uid="{4D4E3197-9088-43C6-884F-619A900FE3A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0" authorId="10" shapeId="0" xr:uid="{088ABB89-E660-42A3-9E3F-768C2E52FBAE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70" authorId="9" shapeId="0" xr:uid="{34ACDD5A-857D-4CEE-B795-3811CA17F0B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1" authorId="9" shapeId="0" xr:uid="{921B2312-7934-4C5E-9628-2245CD459D1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1" authorId="9" shapeId="0" xr:uid="{F36116C0-A08B-4329-8321-0C75F6AA364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1" authorId="9" shapeId="0" xr:uid="{0EF69BF5-92F4-4ACC-95E6-7596B924048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2" authorId="9" shapeId="0" xr:uid="{20D5F475-E8DA-49AA-9411-9B0DE1EDB4F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2" authorId="9" shapeId="0" xr:uid="{D79D999A-82C5-4884-B290-39B4D77D822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2" authorId="8" shapeId="0" xr:uid="{D042DFEE-190F-4D6A-8F81-DF51ADDD8C97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2" authorId="2" shapeId="0" xr:uid="{957941F9-2F25-4E1B-8990-BB4974785788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73" authorId="9" shapeId="0" xr:uid="{85FC74B1-6674-44B9-8570-EF5D1546A81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9" shapeId="0" xr:uid="{9EE707CF-E62D-4748-B226-99CE611FD0E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4" authorId="9" shapeId="0" xr:uid="{64578B2C-799C-4074-9D04-39CA495D838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5" authorId="9" shapeId="0" xr:uid="{54FB554F-6C28-4FB6-922F-12D11BEEDA1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9" shapeId="0" xr:uid="{BE800671-B074-4BCC-B3A4-488E81FF32E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7" authorId="9" shapeId="0" xr:uid="{98152020-383F-4048-8469-8D0E534CAD0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7" authorId="10" shapeId="0" xr:uid="{3AC73B05-2532-406B-A541-BE0AC02C77CE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7" authorId="8" shapeId="0" xr:uid="{B2E3AD7C-8DF4-44CF-BDBC-34D499ECB63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8" authorId="9" shapeId="0" xr:uid="{9A62DEBC-4C8D-435F-9943-9C73028C620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8" authorId="8" shapeId="0" xr:uid="{5484EDF0-F5F9-4677-852D-B5B0308F3DE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9" authorId="9" shapeId="0" xr:uid="{FE039F00-FF61-4312-B7A6-3E3E7AD3257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9" authorId="10" shapeId="0" xr:uid="{3FA56634-BABA-4D76-B0A4-B4EAE176D380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79" authorId="8" shapeId="0" xr:uid="{DA338AE0-031D-4123-BF51-082C6B500EE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0" authorId="9" shapeId="0" xr:uid="{0D4D6E16-5E25-47D1-93CC-F41F1811B8A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80" authorId="8" shapeId="0" xr:uid="{BBF8F65D-D7C8-4C79-B312-3743CBDCED8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81" authorId="9" shapeId="0" xr:uid="{A9AA6C73-4CF3-4E86-8A96-AA43DA027EE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1" authorId="9" shapeId="0" xr:uid="{ACFF66D8-6C79-44D4-A160-198002C2C63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81" authorId="8" shapeId="0" xr:uid="{2EC04BF5-B4E6-4604-B231-7889C76EDC2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2" authorId="9" shapeId="0" xr:uid="{513BF776-659C-4570-872F-CA9DFFD9E20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82" authorId="10" shapeId="0" xr:uid="{114838CA-BF6C-45FE-AFF8-F08288FEF17F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2 - 2 qualified only 1 did half day - should read 10hrs</t>
        </r>
      </text>
    </comment>
    <comment ref="F83" authorId="9" shapeId="0" xr:uid="{F8CE900C-58BB-4FFD-8E53-90882F9BC99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4" authorId="9" shapeId="0" xr:uid="{13758E51-9CE0-4CF9-9CEF-BED6A30FEBB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4" authorId="9" shapeId="0" xr:uid="{8F2FE2B4-79AF-4664-A7A8-1F71EFABD48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5" authorId="9" shapeId="0" xr:uid="{376338E9-7BCA-454A-BA2C-2D80B4104F6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85" authorId="10" shapeId="0" xr:uid="{1736419F-5CEA-4107-A8C6-2B9DA144148C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86" authorId="9" shapeId="0" xr:uid="{95EB855E-D6FF-47A8-AFAE-51001D7BB8B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6" authorId="9" shapeId="0" xr:uid="{005B6F07-B8CF-4451-A359-4387A969F40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86" authorId="10" shapeId="0" xr:uid="{06E04C30-2CBA-4885-B4A1-55F55F5D99C4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97" authorId="11" shapeId="0" xr:uid="{76ECF501-36E1-4939-BAA7-9A1841F6415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11" shapeId="0" xr:uid="{F35B7C8D-CB15-491D-8D63-6E136F5B624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7" authorId="11" shapeId="0" xr:uid="{BE9A4FDC-3027-4B72-ADC0-C586CD6F7C7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8" authorId="11" shapeId="0" xr:uid="{633A9546-7525-4DB0-BC52-4DCE83917A8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11" shapeId="0" xr:uid="{A616CDF0-4C09-4DA3-B907-48116F8F904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8" authorId="11" shapeId="0" xr:uid="{24096C72-8677-4ED3-AA34-F393CE77512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11" shapeId="0" xr:uid="{A48EE36D-ADED-4FDE-91FA-1F67697903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11" shapeId="0" xr:uid="{B93CBF63-28D4-46C5-BF54-4D7DA2D46D9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9" authorId="11" shapeId="0" xr:uid="{9FE8EDEC-F0BC-4D20-9715-192F18DA77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11" shapeId="0" xr:uid="{A41B05F5-87E5-459B-B5AD-A1B7112FDCC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0" authorId="11" shapeId="0" xr:uid="{CD15B3E1-CA6C-4DD4-80B2-7FF817004E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0" authorId="11" shapeId="0" xr:uid="{2CDB3643-9A05-46E9-BAC5-CE94A6A2F7A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11" shapeId="0" xr:uid="{662D6FF3-D02A-4FC5-BB6B-36F2F4D6F7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1" authorId="11" shapeId="0" xr:uid="{E1E04A1E-447E-4235-BC10-1B79C78F6D2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1" authorId="11" shapeId="0" xr:uid="{69E63079-2B25-4080-98E5-6963BD937F8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2" authorId="11" shapeId="0" xr:uid="{475E5EDF-C79C-4B7F-AFF4-318E350B12F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2" authorId="11" shapeId="0" xr:uid="{A39102F9-CC1E-4480-B3E4-6131D3F090B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11" shapeId="0" xr:uid="{2A7D1B01-C8B2-4BCA-9F08-64E98683BE4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2" authorId="11" shapeId="0" xr:uid="{9EF49C6B-1687-4FE2-AAAA-A32D301457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3" authorId="11" shapeId="0" xr:uid="{8EA89943-2D14-46E3-9DA9-CF709D1248D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11" shapeId="0" xr:uid="{883D3492-7E42-4B46-8514-F2A5A9CC55B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3" authorId="11" shapeId="0" xr:uid="{1D9877A5-D0D7-4189-9205-5458D39DAF6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4" authorId="11" shapeId="0" xr:uid="{532FF443-902C-40BC-9D61-63308BC613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4" authorId="11" shapeId="0" xr:uid="{ECD8D7C2-ADD5-4EEB-929A-BA56C37035C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4" authorId="11" shapeId="0" xr:uid="{1EA0B21C-9C18-4731-AA34-2714759849F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11" shapeId="0" xr:uid="{2D25A988-0D79-4A43-BB4B-F3AFDF12B1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11" shapeId="0" xr:uid="{9E45F8A4-8627-4E77-BE18-45DF036970C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5" authorId="11" shapeId="0" xr:uid="{0C588434-6FA0-439F-AC9E-57A167F09DE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6" authorId="11" shapeId="0" xr:uid="{811E89DD-4009-4369-8E9D-7D1900B6E58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6" authorId="11" shapeId="0" xr:uid="{80392AD2-5FB0-488D-8E83-8F4B37A4077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6" authorId="11" shapeId="0" xr:uid="{028B48BA-360A-4B87-91ED-71634A3AE9E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7" authorId="11" shapeId="0" xr:uid="{D72F4D81-7C23-4665-AF1B-4AA4DC48BE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11" shapeId="0" xr:uid="{0CBFC66A-FF38-4F17-951E-3AE31D7922A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7" authorId="11" shapeId="0" xr:uid="{28974D62-5FFD-4C59-B80C-4C1FDC502CD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8" authorId="11" shapeId="0" xr:uid="{A622563A-90E5-4214-8C45-31B2123547E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8" authorId="11" shapeId="0" xr:uid="{A96922F2-936C-498F-85CB-4CB07C1233A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8" authorId="11" shapeId="0" xr:uid="{31E75F15-5AEF-4995-876F-396ACE24149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11" shapeId="0" xr:uid="{1C1308BC-F6FE-4981-81BE-0BE39B42EC4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9" authorId="11" shapeId="0" xr:uid="{11DD86AE-182C-4674-996B-BF1D9A4AE1E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11" shapeId="0" xr:uid="{8B3ACCBF-A0BE-4456-A168-6DEE7E89A47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11" shapeId="0" xr:uid="{AA1927A4-39B4-43E8-B123-31469A786A3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0" authorId="11" shapeId="0" xr:uid="{FBAAE014-3CA9-4A9D-A033-938526EACAD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0" authorId="11" shapeId="0" xr:uid="{CDE1DA54-999B-4917-A825-E618231527A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11" shapeId="0" xr:uid="{595A7942-2C54-4F6A-BAF1-D45E54D00C4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1" authorId="11" shapeId="0" xr:uid="{C59EBEA5-AED7-4705-A460-DA59EB60C20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11" shapeId="0" xr:uid="{4CCCE40D-12B4-4B4D-AFA9-BC9071DCF9E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1" authorId="11" shapeId="0" xr:uid="{F371E081-7E86-4E48-9A5B-C1B5C04F2E8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11" shapeId="0" xr:uid="{53F36941-8381-49D3-A315-35A04344F9C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1" authorId="11" shapeId="0" xr:uid="{E4316975-281C-4DC3-AED2-916E6E01DCE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2" authorId="11" shapeId="0" xr:uid="{69EC2902-C717-43FC-AACF-494A2A0143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11" shapeId="0" xr:uid="{04533038-5749-4FB5-8DED-EF0688A8B7C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2" authorId="11" shapeId="0" xr:uid="{0F4B4AD7-AFA2-4801-88C9-CB38DC1D28A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11" shapeId="0" xr:uid="{2B3BE761-49D7-4B73-958A-8900F919818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11" shapeId="0" xr:uid="{D1BF7D68-6E20-455B-8E46-EA0F2DCD31A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3" authorId="11" shapeId="0" xr:uid="{D22B3264-1BB1-4587-AF9E-08A9403CC3B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4" authorId="11" shapeId="0" xr:uid="{68526001-FE4D-405D-8C17-4B9DC7DE359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4" authorId="11" shapeId="0" xr:uid="{14D92D17-F932-4333-8506-1CFD9952A3B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11" shapeId="0" xr:uid="{70E7D095-DBB6-47F2-B2D9-D48B4C913F2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4" authorId="11" shapeId="0" xr:uid="{DB29F8AA-A417-4764-9234-EB4F63A5D3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1" shapeId="0" xr:uid="{4C73DB28-CF77-4C16-8E0F-0918714C9EB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11" shapeId="0" xr:uid="{A8BE15DA-C290-4127-8295-4684E9ABEF0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5" authorId="11" shapeId="0" xr:uid="{73489956-6D94-4E4C-83BB-174356F9BEB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6" authorId="11" shapeId="0" xr:uid="{CACAF08D-E422-45DB-998E-1F0D4E5DB22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11" shapeId="0" xr:uid="{3CCF24CE-D898-47BD-8D7F-2F075CF42EB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6" authorId="11" shapeId="0" xr:uid="{6E3E6413-7CB5-440F-9363-17C085A14A9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11" shapeId="0" xr:uid="{0BDA558D-FF20-4F6A-88B3-A3E53A31FDD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11" shapeId="0" xr:uid="{007FA619-1932-4456-97D4-320DF093EC5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11" shapeId="0" xr:uid="{CAD52130-5254-41EC-8093-43E0ACCA924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11" shapeId="0" xr:uid="{6CCB88CC-18B7-4632-A1C7-19321C2DCD4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11" shapeId="0" xr:uid="{263AB6AE-425C-4BF9-9EA9-0BF4F412625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8" authorId="11" shapeId="0" xr:uid="{4D9BBA1C-0A6B-4E9C-A4D8-B9EE6971C63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9" authorId="11" shapeId="0" xr:uid="{13FB7485-2FC9-4E48-8DD3-2ECF5174D6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11" shapeId="0" xr:uid="{43EBCC17-2806-4B74-AC74-3097605D28D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9" authorId="11" shapeId="0" xr:uid="{34278603-D3BF-4E8F-AB2F-122A15F57E4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0" authorId="11" shapeId="0" xr:uid="{3BDAC1D2-AFEF-4412-B543-E9E757ED9D6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11" shapeId="0" xr:uid="{5AB9A490-299D-4C1E-B3AF-8DA3083C994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0" authorId="11" shapeId="0" xr:uid="{B77DD7C7-CBE1-4750-9A2D-A2B8DA3A9AE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1" authorId="11" shapeId="0" xr:uid="{603966F6-D30C-46C4-B788-F651FE8D700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11" shapeId="0" xr:uid="{05697DCD-40E1-4BB3-8612-F1114C5E977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1" authorId="11" shapeId="0" xr:uid="{E6F44EBC-5E20-4C5E-B587-6145713415B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22" authorId="11" shapeId="0" xr:uid="{C42352CA-23C6-4FCB-92B6-933253675BC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2" authorId="11" shapeId="0" xr:uid="{29F027FF-B9E0-4DFA-A3E4-0F777BCC2D9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11" shapeId="0" xr:uid="{0800EA17-C761-4662-971F-F1B99539FAC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2" authorId="11" shapeId="0" xr:uid="{FF37A7EA-F24E-48C3-B8D8-3AF1089C922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11" shapeId="0" xr:uid="{4972E5C1-531B-4908-A97A-EAD8DC84382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11" shapeId="0" xr:uid="{0EA280F1-0C9C-4192-8253-BC557B8BB06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3" authorId="11" shapeId="0" xr:uid="{ACBA28C7-C45D-4722-AB74-144BE02F46F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4" authorId="11" shapeId="0" xr:uid="{B9F53AFE-677F-44FA-B4D9-B2389A1B458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4" authorId="11" shapeId="0" xr:uid="{A833C57B-079F-4FEB-9E41-DB706B52AAF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4" authorId="11" shapeId="0" xr:uid="{CB9999EB-C7A5-43F0-8334-243A8886CC9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5" authorId="11" shapeId="0" xr:uid="{6A90F96D-3D31-4EBE-8FAD-45304473C53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5" authorId="11" shapeId="0" xr:uid="{7F94DAB5-E4D5-4E3A-9210-064C36FFC0C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5" authorId="11" shapeId="0" xr:uid="{174D7D5F-F60C-4F4B-95C4-48A5B36379C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6" authorId="11" shapeId="0" xr:uid="{FCBFAC81-1862-466C-BC9E-FCD5CFCD0A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11" shapeId="0" xr:uid="{F9B0D169-5118-45FA-8009-297BF7A77D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6" authorId="11" shapeId="0" xr:uid="{42ACD5E2-66F1-47C3-82B6-8EB6D6701C7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127" authorId="12" shapeId="0" xr:uid="{378103E6-18BD-43E9-B090-C606AEF4A310}">
      <text>
        <r>
          <rPr>
            <b/>
            <sz val="9"/>
            <color indexed="81"/>
            <rFont val="Tahoma"/>
            <charset val="1"/>
          </rPr>
          <t>James Claire: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7" authorId="11" shapeId="0" xr:uid="{02E700A1-EA55-4CF0-9C69-AE2E9E4E8B7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7" authorId="11" shapeId="0" xr:uid="{C2F32C85-B7C5-4D91-94DE-5D943E94EF4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7" authorId="11" shapeId="0" xr:uid="{9185CEEF-FA3A-40E0-9185-046AAD771B7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<sst xmlns="http://schemas.openxmlformats.org/spreadsheetml/2006/main" count="1789" uniqueCount="152">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</sst>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4" fillId="0" borderId="1" xfId="0" applyFont="1" applyBorder="1"/>
    <xf numFmtId="0" fontId="0" fillId="17" borderId="1" xfId="0" applyFill="1" applyBorder="1"/>
    <xf numFmtId="0" fontId="0" fillId="18" borderId="1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1" fillId="14" borderId="1" xfId="1" applyFont="1" applyFill="1" applyBorder="1" applyAlignment="1">
      <alignment horizontal="left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3" xfId="0" applyFill="1" applyBorder="1"/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2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33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K20" sqref="K20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9" t="s">
        <v>126</v>
      </c>
      <c r="C10" s="90"/>
      <c r="D10" s="90"/>
      <c r="E10" s="90"/>
      <c r="F10" s="90"/>
      <c r="G10" s="90"/>
      <c r="H10" s="91"/>
    </row>
    <row r="11" spans="2:8" ht="15.75" thickBot="1" x14ac:dyDescent="0.3">
      <c r="B11" s="92"/>
      <c r="C11" s="93"/>
      <c r="D11" s="93"/>
      <c r="E11" s="93"/>
      <c r="F11" s="93"/>
      <c r="G11" s="93"/>
      <c r="H11" s="94"/>
    </row>
    <row r="12" spans="2:8" s="70" customFormat="1" ht="18" customHeight="1" x14ac:dyDescent="0.25">
      <c r="B12" s="95" t="s">
        <v>127</v>
      </c>
      <c r="C12" s="95"/>
      <c r="D12" s="95"/>
      <c r="E12" s="95"/>
      <c r="F12" s="95"/>
      <c r="G12" s="95"/>
      <c r="H12" s="95"/>
    </row>
    <row r="13" spans="2:8" s="70" customFormat="1" ht="18" customHeight="1" x14ac:dyDescent="0.25">
      <c r="B13" s="96"/>
      <c r="C13" s="96"/>
      <c r="D13" s="96"/>
      <c r="E13" s="96"/>
      <c r="F13" s="96"/>
      <c r="G13" s="96"/>
      <c r="H13" s="96"/>
    </row>
    <row r="14" spans="2:8" s="70" customFormat="1" ht="18" customHeight="1" x14ac:dyDescent="0.25">
      <c r="B14" s="96"/>
      <c r="C14" s="96"/>
      <c r="D14" s="96"/>
      <c r="E14" s="96"/>
      <c r="F14" s="96"/>
      <c r="G14" s="96"/>
      <c r="H14" s="96"/>
    </row>
    <row r="15" spans="2:8" s="70" customFormat="1" ht="18" customHeight="1" x14ac:dyDescent="0.25">
      <c r="B15" s="96"/>
      <c r="C15" s="96"/>
      <c r="D15" s="96"/>
      <c r="E15" s="96"/>
      <c r="F15" s="96"/>
      <c r="G15" s="96"/>
      <c r="H15" s="96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2" t="s">
        <v>84</v>
      </c>
      <c r="D18" s="103"/>
      <c r="E18" s="102" t="s">
        <v>85</v>
      </c>
      <c r="F18" s="104"/>
    </row>
    <row r="19" spans="3:10" ht="18.75" x14ac:dyDescent="0.3">
      <c r="C19" s="97" t="s">
        <v>96</v>
      </c>
      <c r="D19" s="99"/>
      <c r="E19" s="97">
        <v>2022</v>
      </c>
      <c r="F19" s="99"/>
    </row>
    <row r="20" spans="3:10" ht="18" x14ac:dyDescent="0.25">
      <c r="C20" s="100" t="s">
        <v>122</v>
      </c>
      <c r="D20" s="101"/>
      <c r="E20" s="101"/>
      <c r="F20" s="101"/>
    </row>
    <row r="21" spans="3:10" ht="18.75" x14ac:dyDescent="0.3">
      <c r="C21" s="97">
        <v>31</v>
      </c>
      <c r="D21" s="98"/>
      <c r="E21" s="98"/>
      <c r="F21" s="99"/>
    </row>
    <row r="23" spans="3:10" ht="15" customHeight="1" x14ac:dyDescent="0.25">
      <c r="C23" s="88" t="str">
        <f>IF(C21=0,"Sorry the Spreadsheet cannot go that far in the future, Please select the current Year", "")</f>
        <v/>
      </c>
      <c r="D23" s="88"/>
      <c r="E23" s="88"/>
      <c r="F23" s="88"/>
      <c r="G23" s="88"/>
      <c r="H23" s="88"/>
      <c r="I23" s="88"/>
      <c r="J23" s="88"/>
    </row>
    <row r="24" spans="3:10" ht="15.75" customHeight="1" x14ac:dyDescent="0.25">
      <c r="C24" s="88"/>
      <c r="D24" s="88"/>
      <c r="E24" s="88"/>
      <c r="F24" s="88"/>
      <c r="G24" s="88"/>
      <c r="H24" s="88"/>
      <c r="I24" s="88"/>
      <c r="J24" s="88"/>
    </row>
    <row r="25" spans="3:10" ht="15" customHeight="1" x14ac:dyDescent="0.25">
      <c r="C25" s="88"/>
      <c r="D25" s="88"/>
      <c r="E25" s="88"/>
      <c r="F25" s="88"/>
      <c r="G25" s="88"/>
      <c r="H25" s="88"/>
      <c r="I25" s="88"/>
      <c r="J25" s="88"/>
    </row>
    <row r="26" spans="3:10" ht="15.75" customHeight="1" x14ac:dyDescent="0.25">
      <c r="C26" s="88"/>
      <c r="D26" s="88"/>
      <c r="E26" s="88"/>
      <c r="F26" s="88"/>
      <c r="G26" s="88"/>
      <c r="H26" s="88"/>
      <c r="I26" s="88"/>
      <c r="J26" s="88"/>
    </row>
    <row r="27" spans="3:10" x14ac:dyDescent="0.25">
      <c r="C27" s="88"/>
      <c r="D27" s="88"/>
      <c r="E27" s="88"/>
      <c r="F27" s="88"/>
      <c r="G27" s="88"/>
      <c r="H27" s="88"/>
      <c r="I27" s="88"/>
      <c r="J27" s="88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22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E76" zoomScale="85" zoomScaleNormal="85" workbookViewId="0">
      <selection activeCell="Z84" sqref="Z84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9" t="s">
        <v>114</v>
      </c>
      <c r="C8" s="90"/>
      <c r="D8" s="90"/>
      <c r="E8" s="90"/>
      <c r="F8" s="90"/>
      <c r="G8" s="90"/>
      <c r="H8" s="91"/>
      <c r="M8" s="17"/>
      <c r="N8" s="17"/>
      <c r="O8" s="17"/>
    </row>
    <row r="9" spans="1:48" ht="15.75" customHeight="1" thickBot="1" x14ac:dyDescent="0.3">
      <c r="B9" s="92"/>
      <c r="C9" s="93"/>
      <c r="D9" s="93"/>
      <c r="E9" s="93"/>
      <c r="F9" s="93"/>
      <c r="G9" s="93"/>
      <c r="H9" s="94"/>
    </row>
    <row r="10" spans="1:48" ht="15" customHeight="1" x14ac:dyDescent="0.25">
      <c r="B10" s="108" t="s">
        <v>108</v>
      </c>
      <c r="C10" s="108"/>
      <c r="D10" s="108"/>
      <c r="E10" s="108"/>
      <c r="F10" s="108"/>
      <c r="G10" s="108"/>
      <c r="H10" s="108"/>
      <c r="J10" s="108" t="s">
        <v>109</v>
      </c>
      <c r="K10" s="108"/>
      <c r="L10" s="108"/>
      <c r="M10" s="108"/>
      <c r="N10" s="108"/>
      <c r="O10" s="108"/>
      <c r="P10" s="108"/>
      <c r="R10" s="108" t="s">
        <v>110</v>
      </c>
      <c r="S10" s="108"/>
      <c r="T10" s="108"/>
      <c r="U10" s="108"/>
      <c r="V10" s="108"/>
      <c r="W10" s="108"/>
      <c r="X10" s="108"/>
      <c r="Z10" s="108" t="s">
        <v>111</v>
      </c>
      <c r="AA10" s="108"/>
      <c r="AB10" s="108"/>
      <c r="AC10" s="108"/>
      <c r="AD10" s="108"/>
      <c r="AE10" s="108"/>
      <c r="AF10" s="108"/>
      <c r="AH10" s="108" t="s">
        <v>112</v>
      </c>
      <c r="AI10" s="108"/>
      <c r="AJ10" s="108"/>
      <c r="AK10" s="108"/>
      <c r="AL10" s="108"/>
      <c r="AM10" s="108"/>
      <c r="AN10" s="108"/>
      <c r="AP10" s="108" t="s">
        <v>113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4"/>
      <c r="C11" s="104"/>
      <c r="D11" s="104"/>
      <c r="E11" s="104"/>
      <c r="F11" s="104"/>
      <c r="G11" s="104"/>
      <c r="H11" s="104"/>
      <c r="J11" s="104"/>
      <c r="K11" s="104"/>
      <c r="L11" s="104"/>
      <c r="M11" s="104"/>
      <c r="N11" s="104"/>
      <c r="O11" s="104"/>
      <c r="P11" s="104"/>
      <c r="R11" s="104"/>
      <c r="S11" s="104"/>
      <c r="T11" s="104"/>
      <c r="U11" s="104"/>
      <c r="V11" s="104"/>
      <c r="W11" s="104"/>
      <c r="X11" s="104"/>
      <c r="Z11" s="104"/>
      <c r="AA11" s="104"/>
      <c r="AB11" s="104"/>
      <c r="AC11" s="104"/>
      <c r="AD11" s="104"/>
      <c r="AE11" s="104"/>
      <c r="AF11" s="104"/>
      <c r="AH11" s="104"/>
      <c r="AI11" s="104"/>
      <c r="AJ11" s="104"/>
      <c r="AK11" s="104"/>
      <c r="AL11" s="104"/>
      <c r="AM11" s="104"/>
      <c r="AN11" s="104"/>
      <c r="AP11" s="104"/>
      <c r="AQ11" s="104"/>
      <c r="AR11" s="104"/>
      <c r="AS11" s="104"/>
      <c r="AT11" s="104"/>
      <c r="AU11" s="104"/>
      <c r="AV11" s="104"/>
    </row>
    <row r="12" spans="1:48" ht="27.75" customHeight="1" x14ac:dyDescent="0.3">
      <c r="B12" s="3" t="s">
        <v>6</v>
      </c>
      <c r="C12" s="105" t="s">
        <v>81</v>
      </c>
      <c r="D12" s="106"/>
      <c r="E12" s="106"/>
      <c r="F12" s="106"/>
      <c r="G12" s="106"/>
      <c r="H12" s="107"/>
      <c r="J12" s="3" t="s">
        <v>12</v>
      </c>
      <c r="K12" s="105" t="s">
        <v>81</v>
      </c>
      <c r="L12" s="106"/>
      <c r="M12" s="106"/>
      <c r="N12" s="106"/>
      <c r="O12" s="106"/>
      <c r="P12" s="107"/>
      <c r="R12" s="16" t="s">
        <v>13</v>
      </c>
      <c r="S12" s="105" t="s">
        <v>81</v>
      </c>
      <c r="T12" s="106"/>
      <c r="U12" s="106"/>
      <c r="V12" s="106"/>
      <c r="W12" s="106"/>
      <c r="X12" s="107"/>
      <c r="Z12" s="16" t="s">
        <v>14</v>
      </c>
      <c r="AA12" s="105" t="s">
        <v>81</v>
      </c>
      <c r="AB12" s="106"/>
      <c r="AC12" s="106"/>
      <c r="AD12" s="106"/>
      <c r="AE12" s="106"/>
      <c r="AF12" s="107"/>
      <c r="AH12" s="16" t="s">
        <v>15</v>
      </c>
      <c r="AI12" s="105" t="s">
        <v>81</v>
      </c>
      <c r="AJ12" s="106"/>
      <c r="AK12" s="106"/>
      <c r="AL12" s="106"/>
      <c r="AM12" s="106"/>
      <c r="AN12" s="107"/>
      <c r="AP12" s="16" t="s">
        <v>16</v>
      </c>
      <c r="AQ12" s="105" t="s">
        <v>81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9" t="s">
        <v>79</v>
      </c>
      <c r="D14" s="110"/>
      <c r="E14" s="109" t="s">
        <v>80</v>
      </c>
      <c r="F14" s="110"/>
      <c r="G14" s="109" t="s">
        <v>42</v>
      </c>
      <c r="H14" s="110"/>
      <c r="I14" s="35"/>
      <c r="J14" s="34" t="s">
        <v>0</v>
      </c>
      <c r="K14" s="109" t="s">
        <v>79</v>
      </c>
      <c r="L14" s="110"/>
      <c r="M14" s="109" t="s">
        <v>80</v>
      </c>
      <c r="N14" s="110"/>
      <c r="O14" s="109" t="s">
        <v>42</v>
      </c>
      <c r="P14" s="110"/>
      <c r="R14" s="34" t="s">
        <v>0</v>
      </c>
      <c r="S14" s="109" t="s">
        <v>79</v>
      </c>
      <c r="T14" s="110"/>
      <c r="U14" s="109" t="s">
        <v>80</v>
      </c>
      <c r="V14" s="110"/>
      <c r="W14" s="109" t="s">
        <v>42</v>
      </c>
      <c r="X14" s="110"/>
      <c r="Z14" s="34" t="s">
        <v>0</v>
      </c>
      <c r="AA14" s="109" t="s">
        <v>79</v>
      </c>
      <c r="AB14" s="110"/>
      <c r="AC14" s="109" t="s">
        <v>80</v>
      </c>
      <c r="AD14" s="110"/>
      <c r="AE14" s="109" t="s">
        <v>42</v>
      </c>
      <c r="AF14" s="110"/>
      <c r="AH14" s="34" t="s">
        <v>0</v>
      </c>
      <c r="AI14" s="109" t="s">
        <v>79</v>
      </c>
      <c r="AJ14" s="110"/>
      <c r="AK14" s="109" t="s">
        <v>80</v>
      </c>
      <c r="AL14" s="110"/>
      <c r="AM14" s="109" t="s">
        <v>42</v>
      </c>
      <c r="AN14" s="110"/>
      <c r="AP14" s="34" t="s">
        <v>0</v>
      </c>
      <c r="AQ14" s="109" t="s">
        <v>79</v>
      </c>
      <c r="AR14" s="110"/>
      <c r="AS14" s="109" t="s">
        <v>80</v>
      </c>
      <c r="AT14" s="110"/>
      <c r="AU14" s="109" t="s">
        <v>42</v>
      </c>
      <c r="AV14" s="110"/>
    </row>
    <row r="15" spans="1:48" x14ac:dyDescent="0.25">
      <c r="A15">
        <v>1</v>
      </c>
      <c r="B15" s="41">
        <f>VLOOKUP($A15,'Date Reference'!$K$6:$L$36,2,FALSE)</f>
        <v>44774</v>
      </c>
      <c r="C15" s="78">
        <v>15</v>
      </c>
      <c r="D15" s="79">
        <v>22.5</v>
      </c>
      <c r="E15" s="78">
        <v>15</v>
      </c>
      <c r="F15" s="77">
        <v>30</v>
      </c>
      <c r="G15" s="77">
        <v>20</v>
      </c>
      <c r="H15" s="77">
        <v>20</v>
      </c>
      <c r="J15" s="62">
        <f>VLOOKUP($A15,'Date Reference'!$K$6:$L$36,2,FALSE)</f>
        <v>44774</v>
      </c>
      <c r="K15" s="1">
        <v>22.5</v>
      </c>
      <c r="L15" s="78">
        <v>30</v>
      </c>
      <c r="M15" s="77">
        <v>15</v>
      </c>
      <c r="N15" s="78">
        <v>37.5</v>
      </c>
      <c r="O15" s="79">
        <v>20</v>
      </c>
      <c r="P15" s="77">
        <v>20</v>
      </c>
      <c r="R15" s="41">
        <f>VLOOKUP($A15,'Date Reference'!$K$6:$L$36,2,FALSE)</f>
        <v>44774</v>
      </c>
      <c r="S15" s="77">
        <v>22.5</v>
      </c>
      <c r="T15" s="78">
        <v>15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44774</v>
      </c>
      <c r="AA15" s="78">
        <v>15</v>
      </c>
      <c r="AB15" s="77">
        <v>22.5</v>
      </c>
      <c r="AC15" s="78">
        <v>15</v>
      </c>
      <c r="AD15" s="77">
        <v>22.5</v>
      </c>
      <c r="AE15" s="77">
        <v>10</v>
      </c>
      <c r="AF15" s="77">
        <v>20</v>
      </c>
      <c r="AG15" s="76"/>
      <c r="AH15" s="74">
        <f>VLOOKUP($A15,'Date Reference'!$K$6:$L$36,2,FALSE)</f>
        <v>44774</v>
      </c>
      <c r="AI15" s="78">
        <v>15</v>
      </c>
      <c r="AJ15" s="77">
        <v>22.5</v>
      </c>
      <c r="AK15" s="78">
        <v>22.5</v>
      </c>
      <c r="AL15" s="77">
        <v>15</v>
      </c>
      <c r="AM15" s="77">
        <v>20</v>
      </c>
      <c r="AN15" s="77">
        <v>20</v>
      </c>
      <c r="AO15" s="76"/>
      <c r="AP15" s="74">
        <f>VLOOKUP($A15,'Date Reference'!$K$6:$L$36,2,FALSE)</f>
        <v>44774</v>
      </c>
      <c r="AQ15" s="77">
        <v>15</v>
      </c>
      <c r="AR15" s="77">
        <v>37.5</v>
      </c>
      <c r="AS15" s="77">
        <v>22.5</v>
      </c>
      <c r="AT15" s="77">
        <v>37.5</v>
      </c>
      <c r="AU15" s="77">
        <v>10</v>
      </c>
      <c r="AV15" s="77">
        <v>60</v>
      </c>
    </row>
    <row r="16" spans="1:48" x14ac:dyDescent="0.25">
      <c r="A16">
        <v>2</v>
      </c>
      <c r="B16" s="41">
        <f>VLOOKUP($A16,'Date Reference'!$K$6:$L$36,2,FALSE)</f>
        <v>44775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44775</v>
      </c>
      <c r="K16" s="77">
        <v>15</v>
      </c>
      <c r="L16" s="78">
        <v>37.5</v>
      </c>
      <c r="M16" s="77">
        <v>15</v>
      </c>
      <c r="N16" s="78">
        <v>37.5</v>
      </c>
      <c r="O16" s="79">
        <v>20</v>
      </c>
      <c r="P16" s="77">
        <v>30</v>
      </c>
      <c r="R16" s="41">
        <f>VLOOKUP($A16,'Date Reference'!$K$6:$L$36,2,FALSE)</f>
        <v>44775</v>
      </c>
      <c r="S16" s="77">
        <v>30</v>
      </c>
      <c r="T16" s="78">
        <v>22.5</v>
      </c>
      <c r="U16" s="77">
        <v>30</v>
      </c>
      <c r="V16" s="78">
        <v>22.5</v>
      </c>
      <c r="W16" s="77">
        <v>30</v>
      </c>
      <c r="X16" s="77">
        <v>20</v>
      </c>
      <c r="Y16" s="76"/>
      <c r="Z16" s="74">
        <f>VLOOKUP($A16,'Date Reference'!$K$6:$L$36,2,FALSE)</f>
        <v>44775</v>
      </c>
      <c r="AA16" s="78">
        <v>15</v>
      </c>
      <c r="AB16" s="77">
        <v>22.5</v>
      </c>
      <c r="AC16" s="78">
        <v>15</v>
      </c>
      <c r="AD16" s="77">
        <v>22.5</v>
      </c>
      <c r="AE16" s="77">
        <v>20</v>
      </c>
      <c r="AF16" s="77">
        <v>10</v>
      </c>
      <c r="AG16" s="76"/>
      <c r="AH16" s="74">
        <f>VLOOKUP($A16,'Date Reference'!$K$6:$L$36,2,FALSE)</f>
        <v>44775</v>
      </c>
      <c r="AI16" s="78">
        <v>15</v>
      </c>
      <c r="AJ16" s="77">
        <v>22.5</v>
      </c>
      <c r="AK16" s="78">
        <v>15</v>
      </c>
      <c r="AL16" s="77">
        <v>22.5</v>
      </c>
      <c r="AM16" s="77">
        <v>20</v>
      </c>
      <c r="AN16" s="77">
        <v>20</v>
      </c>
      <c r="AO16" s="76"/>
      <c r="AP16" s="74">
        <f>VLOOKUP($A16,'Date Reference'!$K$6:$L$36,2,FALSE)</f>
        <v>44775</v>
      </c>
      <c r="AQ16" s="77">
        <v>15</v>
      </c>
      <c r="AR16" s="77">
        <v>45</v>
      </c>
      <c r="AS16" s="77">
        <v>22.5</v>
      </c>
      <c r="AT16" s="77">
        <v>37.5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44776</v>
      </c>
      <c r="C17" s="78">
        <v>15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44776</v>
      </c>
      <c r="K17" s="77">
        <v>15</v>
      </c>
      <c r="L17" s="78">
        <v>30</v>
      </c>
      <c r="M17" s="77">
        <v>30</v>
      </c>
      <c r="N17" s="78">
        <v>22.5</v>
      </c>
      <c r="O17" s="77">
        <v>20</v>
      </c>
      <c r="P17" s="77">
        <v>30</v>
      </c>
      <c r="R17" s="41">
        <f>VLOOKUP($A17,'Date Reference'!$K$6:$L$36,2,FALSE)</f>
        <v>44776</v>
      </c>
      <c r="S17" s="77">
        <v>22.5</v>
      </c>
      <c r="T17" s="78">
        <v>22.5</v>
      </c>
      <c r="U17" s="77">
        <v>22.5</v>
      </c>
      <c r="V17" s="78">
        <v>22.5</v>
      </c>
      <c r="W17" s="77">
        <v>20</v>
      </c>
      <c r="X17" s="77">
        <v>20</v>
      </c>
      <c r="Y17" s="76"/>
      <c r="Z17" s="74">
        <f>VLOOKUP($A17,'Date Reference'!$K$6:$L$36,2,FALSE)</f>
        <v>44776</v>
      </c>
      <c r="AA17" s="78">
        <v>15</v>
      </c>
      <c r="AB17" s="77">
        <v>22.5</v>
      </c>
      <c r="AC17" s="78">
        <v>15</v>
      </c>
      <c r="AD17" s="77">
        <v>22.5</v>
      </c>
      <c r="AE17" s="77">
        <v>20</v>
      </c>
      <c r="AF17" s="77">
        <v>10</v>
      </c>
      <c r="AG17" s="76"/>
      <c r="AH17" s="74">
        <f>VLOOKUP($A17,'Date Reference'!$K$6:$L$36,2,FALSE)</f>
        <v>44776</v>
      </c>
      <c r="AI17" s="78">
        <v>15</v>
      </c>
      <c r="AJ17" s="77">
        <v>22.5</v>
      </c>
      <c r="AK17" s="78">
        <v>15</v>
      </c>
      <c r="AL17" s="77">
        <v>22.5</v>
      </c>
      <c r="AM17" s="77">
        <v>20</v>
      </c>
      <c r="AN17" s="77">
        <v>20</v>
      </c>
      <c r="AO17" s="76"/>
      <c r="AP17" s="74">
        <f>VLOOKUP($A17,'Date Reference'!$K$6:$L$36,2,FALSE)</f>
        <v>44776</v>
      </c>
      <c r="AQ17" s="77">
        <v>22.5</v>
      </c>
      <c r="AR17" s="77">
        <v>37.5</v>
      </c>
      <c r="AS17" s="77">
        <v>22.5</v>
      </c>
      <c r="AT17" s="77">
        <v>37.5</v>
      </c>
      <c r="AU17" s="77">
        <v>20</v>
      </c>
      <c r="AV17" s="77">
        <v>40</v>
      </c>
    </row>
    <row r="18" spans="1:48" x14ac:dyDescent="0.25">
      <c r="A18">
        <v>4</v>
      </c>
      <c r="B18" s="41">
        <f>VLOOKUP($A18,'Date Reference'!$K$6:$L$36,2,FALSE)</f>
        <v>44777</v>
      </c>
      <c r="C18" s="78">
        <v>15</v>
      </c>
      <c r="D18" s="77">
        <v>30</v>
      </c>
      <c r="E18" s="78">
        <v>15</v>
      </c>
      <c r="F18" s="77">
        <v>30</v>
      </c>
      <c r="G18" s="77">
        <v>20</v>
      </c>
      <c r="H18" s="77">
        <v>20</v>
      </c>
      <c r="J18" s="62">
        <f>VLOOKUP($A18,'Date Reference'!$K$6:$L$36,2,FALSE)</f>
        <v>44777</v>
      </c>
      <c r="K18" s="77">
        <v>30</v>
      </c>
      <c r="L18" s="78">
        <v>30</v>
      </c>
      <c r="M18" s="77">
        <v>15</v>
      </c>
      <c r="N18" s="78">
        <v>37.5</v>
      </c>
      <c r="O18" s="77">
        <v>20</v>
      </c>
      <c r="P18" s="77">
        <v>30</v>
      </c>
      <c r="R18" s="41">
        <f>VLOOKUP($A18,'Date Reference'!$K$6:$L$36,2,FALSE)</f>
        <v>44777</v>
      </c>
      <c r="S18" s="77">
        <v>30</v>
      </c>
      <c r="T18" s="78">
        <v>22.5</v>
      </c>
      <c r="U18" s="77">
        <v>15</v>
      </c>
      <c r="V18" s="78">
        <v>22.5</v>
      </c>
      <c r="W18" s="77">
        <v>20</v>
      </c>
      <c r="X18" s="77">
        <v>20</v>
      </c>
      <c r="Y18" s="76"/>
      <c r="Z18" s="74">
        <f>VLOOKUP($A18,'Date Reference'!$K$6:$L$36,2,FALSE)</f>
        <v>44777</v>
      </c>
      <c r="AA18" s="78">
        <v>22.5</v>
      </c>
      <c r="AB18" s="77">
        <v>22.5</v>
      </c>
      <c r="AC18" s="78">
        <v>15</v>
      </c>
      <c r="AD18" s="77">
        <v>22.5</v>
      </c>
      <c r="AE18" s="77">
        <v>20</v>
      </c>
      <c r="AF18" s="77">
        <v>10</v>
      </c>
      <c r="AG18" s="76"/>
      <c r="AH18" s="74">
        <f>VLOOKUP($A18,'Date Reference'!$K$6:$L$36,2,FALSE)</f>
        <v>44777</v>
      </c>
      <c r="AI18" s="78">
        <v>15</v>
      </c>
      <c r="AJ18" s="77">
        <v>22.5</v>
      </c>
      <c r="AK18" s="78">
        <v>15</v>
      </c>
      <c r="AL18" s="77">
        <v>22.5</v>
      </c>
      <c r="AM18" s="77">
        <v>20</v>
      </c>
      <c r="AN18" s="77">
        <v>20</v>
      </c>
      <c r="AO18" s="76"/>
      <c r="AP18" s="74">
        <f>VLOOKUP($A18,'Date Reference'!$K$6:$L$36,2,FALSE)</f>
        <v>44777</v>
      </c>
      <c r="AQ18" s="77">
        <v>22.5</v>
      </c>
      <c r="AR18" s="77">
        <v>37.5</v>
      </c>
      <c r="AS18" s="77">
        <v>22.5</v>
      </c>
      <c r="AT18" s="77">
        <v>37.5</v>
      </c>
      <c r="AU18" s="77">
        <v>20</v>
      </c>
      <c r="AV18" s="77">
        <v>40</v>
      </c>
    </row>
    <row r="19" spans="1:48" x14ac:dyDescent="0.25">
      <c r="A19">
        <v>5</v>
      </c>
      <c r="B19" s="41">
        <f>VLOOKUP($A19,'Date Reference'!$K$6:$L$36,2,FALSE)</f>
        <v>44778</v>
      </c>
      <c r="C19" s="77">
        <v>15</v>
      </c>
      <c r="D19" s="77">
        <v>30</v>
      </c>
      <c r="E19" s="77">
        <v>15</v>
      </c>
      <c r="F19" s="77">
        <v>30</v>
      </c>
      <c r="G19" s="77">
        <v>10</v>
      </c>
      <c r="H19" s="77">
        <v>30</v>
      </c>
      <c r="J19" s="62">
        <f>VLOOKUP($A19,'Date Reference'!$K$6:$L$36,2,FALSE)</f>
        <v>44778</v>
      </c>
      <c r="K19" s="77">
        <v>30</v>
      </c>
      <c r="L19" s="77">
        <v>22.5</v>
      </c>
      <c r="M19" s="77">
        <v>15</v>
      </c>
      <c r="N19" s="77">
        <v>37.5</v>
      </c>
      <c r="O19" s="77">
        <v>20</v>
      </c>
      <c r="P19" s="77">
        <v>30</v>
      </c>
      <c r="R19" s="41">
        <f>VLOOKUP($A19,'Date Reference'!$K$6:$L$36,2,FALSE)</f>
        <v>44778</v>
      </c>
      <c r="S19" s="77">
        <v>30</v>
      </c>
      <c r="T19" s="77">
        <v>22.5</v>
      </c>
      <c r="U19" s="77">
        <v>15</v>
      </c>
      <c r="V19" s="77">
        <v>22.5</v>
      </c>
      <c r="W19" s="77">
        <v>20</v>
      </c>
      <c r="X19" s="77">
        <v>20</v>
      </c>
      <c r="Y19" s="76"/>
      <c r="Z19" s="74">
        <f>VLOOKUP($A19,'Date Reference'!$K$6:$L$36,2,FALSE)</f>
        <v>44778</v>
      </c>
      <c r="AA19" s="77">
        <v>15</v>
      </c>
      <c r="AB19" s="77">
        <v>37.5</v>
      </c>
      <c r="AC19" s="77">
        <v>15</v>
      </c>
      <c r="AD19" s="77">
        <v>30</v>
      </c>
      <c r="AE19" s="77">
        <v>20</v>
      </c>
      <c r="AF19" s="77">
        <v>20</v>
      </c>
      <c r="AG19" s="76"/>
      <c r="AH19" s="74">
        <f>VLOOKUP($A19,'Date Reference'!$K$6:$L$36,2,FALSE)</f>
        <v>44778</v>
      </c>
      <c r="AI19" s="77">
        <v>15</v>
      </c>
      <c r="AJ19" s="77">
        <v>22.5</v>
      </c>
      <c r="AK19" s="77">
        <v>15</v>
      </c>
      <c r="AL19" s="77">
        <v>22.5</v>
      </c>
      <c r="AM19" s="77">
        <v>20</v>
      </c>
      <c r="AN19" s="77">
        <v>20</v>
      </c>
      <c r="AO19" s="76"/>
      <c r="AP19" s="74">
        <f>VLOOKUP($A19,'Date Reference'!$K$6:$L$36,2,FALSE)</f>
        <v>44778</v>
      </c>
      <c r="AQ19" s="77">
        <v>22.5</v>
      </c>
      <c r="AR19" s="77">
        <v>37.5</v>
      </c>
      <c r="AS19" s="77">
        <v>22.5</v>
      </c>
      <c r="AT19" s="77">
        <v>37.5</v>
      </c>
      <c r="AU19" s="77">
        <v>20</v>
      </c>
      <c r="AV19" s="77">
        <v>40</v>
      </c>
    </row>
    <row r="20" spans="1:48" x14ac:dyDescent="0.25">
      <c r="A20">
        <v>6</v>
      </c>
      <c r="B20" s="41">
        <f>VLOOKUP($A20,'Date Reference'!$K$6:$L$36,2,FALSE)</f>
        <v>44779</v>
      </c>
      <c r="C20" s="77">
        <v>15</v>
      </c>
      <c r="D20" s="77">
        <v>30</v>
      </c>
      <c r="E20" s="77">
        <v>15</v>
      </c>
      <c r="F20" s="77">
        <v>30</v>
      </c>
      <c r="G20" s="77">
        <v>20</v>
      </c>
      <c r="H20" s="77">
        <v>20</v>
      </c>
      <c r="J20" s="62">
        <f>VLOOKUP($A20,'Date Reference'!$K$6:$L$36,2,FALSE)</f>
        <v>44779</v>
      </c>
      <c r="K20" s="77">
        <v>15</v>
      </c>
      <c r="L20" s="77">
        <v>37.5</v>
      </c>
      <c r="M20" s="77">
        <v>15</v>
      </c>
      <c r="N20" s="77">
        <v>37.5</v>
      </c>
      <c r="O20" s="77">
        <v>20</v>
      </c>
      <c r="P20" s="77">
        <v>30</v>
      </c>
      <c r="R20" s="41">
        <f>VLOOKUP($A20,'Date Reference'!$K$6:$L$36,2,FALSE)</f>
        <v>44779</v>
      </c>
      <c r="S20" s="77">
        <v>30</v>
      </c>
      <c r="T20" s="77">
        <v>22.5</v>
      </c>
      <c r="U20" s="77">
        <v>22.5</v>
      </c>
      <c r="V20" s="77">
        <v>22.5</v>
      </c>
      <c r="W20" s="77">
        <v>20</v>
      </c>
      <c r="X20" s="77">
        <v>20</v>
      </c>
      <c r="Y20" s="76"/>
      <c r="Z20" s="74">
        <f>VLOOKUP($A20,'Date Reference'!$K$6:$L$36,2,FALSE)</f>
        <v>44779</v>
      </c>
      <c r="AA20" s="77">
        <v>15</v>
      </c>
      <c r="AB20" s="77">
        <v>30</v>
      </c>
      <c r="AC20" s="77">
        <v>15</v>
      </c>
      <c r="AD20" s="77">
        <v>30</v>
      </c>
      <c r="AE20" s="77">
        <v>20</v>
      </c>
      <c r="AF20" s="77">
        <v>20</v>
      </c>
      <c r="AG20" s="76"/>
      <c r="AH20" s="74">
        <f>VLOOKUP($A20,'Date Reference'!$K$6:$L$36,2,FALSE)</f>
        <v>44779</v>
      </c>
      <c r="AI20" s="77">
        <v>15</v>
      </c>
      <c r="AJ20" s="77">
        <v>22.5</v>
      </c>
      <c r="AK20" s="77">
        <v>7.5</v>
      </c>
      <c r="AL20" s="77">
        <v>30</v>
      </c>
      <c r="AM20" s="77">
        <v>20</v>
      </c>
      <c r="AN20" s="77">
        <v>20</v>
      </c>
      <c r="AO20" s="76"/>
      <c r="AP20" s="74">
        <f>VLOOKUP($A20,'Date Reference'!$K$6:$L$36,2,FALSE)</f>
        <v>44779</v>
      </c>
      <c r="AQ20" s="77">
        <v>22.5</v>
      </c>
      <c r="AR20" s="77">
        <v>37.5</v>
      </c>
      <c r="AS20" s="77">
        <v>22.5</v>
      </c>
      <c r="AT20" s="77">
        <v>37.5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44780</v>
      </c>
      <c r="C21" s="77">
        <v>15</v>
      </c>
      <c r="D21" s="77">
        <v>30</v>
      </c>
      <c r="E21" s="77">
        <v>15</v>
      </c>
      <c r="F21" s="77">
        <v>30</v>
      </c>
      <c r="G21" s="77">
        <v>20</v>
      </c>
      <c r="H21" s="77">
        <v>20</v>
      </c>
      <c r="J21" s="62">
        <f>VLOOKUP($A21,'Date Reference'!$K$6:$L$36,2,FALSE)</f>
        <v>44780</v>
      </c>
      <c r="K21" s="77">
        <v>22.5</v>
      </c>
      <c r="L21" s="77">
        <v>30</v>
      </c>
      <c r="M21" s="77">
        <v>22.5</v>
      </c>
      <c r="N21" s="77">
        <v>30</v>
      </c>
      <c r="O21" s="77">
        <v>20</v>
      </c>
      <c r="P21" s="77">
        <v>30</v>
      </c>
      <c r="R21" s="41">
        <f>VLOOKUP($A21,'Date Reference'!$K$6:$L$36,2,FALSE)</f>
        <v>44780</v>
      </c>
      <c r="S21" s="77">
        <v>22.5</v>
      </c>
      <c r="T21" s="77">
        <v>22.5</v>
      </c>
      <c r="U21" s="77">
        <v>22.5</v>
      </c>
      <c r="V21" s="77">
        <v>22.5</v>
      </c>
      <c r="W21" s="77">
        <v>20</v>
      </c>
      <c r="X21" s="77">
        <v>20</v>
      </c>
      <c r="Y21" s="76"/>
      <c r="Z21" s="74">
        <f>VLOOKUP($A21,'Date Reference'!$K$6:$L$36,2,FALSE)</f>
        <v>44780</v>
      </c>
      <c r="AA21" s="77">
        <v>15</v>
      </c>
      <c r="AB21" s="77">
        <v>30</v>
      </c>
      <c r="AC21" s="77">
        <v>30</v>
      </c>
      <c r="AD21" s="77">
        <v>37.5</v>
      </c>
      <c r="AE21" s="77">
        <v>20</v>
      </c>
      <c r="AF21" s="77">
        <v>10</v>
      </c>
      <c r="AG21" s="76"/>
      <c r="AH21" s="74">
        <f>VLOOKUP($A21,'Date Reference'!$K$6:$L$36,2,FALSE)</f>
        <v>44780</v>
      </c>
      <c r="AI21" s="77">
        <v>15</v>
      </c>
      <c r="AJ21" s="77">
        <v>22.5</v>
      </c>
      <c r="AK21" s="77">
        <v>15</v>
      </c>
      <c r="AL21" s="77">
        <v>22.5</v>
      </c>
      <c r="AM21" s="77">
        <v>20</v>
      </c>
      <c r="AN21" s="77">
        <v>20</v>
      </c>
      <c r="AO21" s="76"/>
      <c r="AP21" s="74">
        <f>VLOOKUP($A21,'Date Reference'!$K$6:$L$36,2,FALSE)</f>
        <v>44780</v>
      </c>
      <c r="AQ21" s="77">
        <v>22.5</v>
      </c>
      <c r="AR21" s="77">
        <v>45</v>
      </c>
      <c r="AS21" s="77">
        <v>22.5</v>
      </c>
      <c r="AT21" s="77">
        <v>37.5</v>
      </c>
      <c r="AU21" s="77">
        <v>20</v>
      </c>
      <c r="AV21" s="77">
        <v>50</v>
      </c>
    </row>
    <row r="22" spans="1:48" x14ac:dyDescent="0.25">
      <c r="A22">
        <v>8</v>
      </c>
      <c r="B22" s="41">
        <f>VLOOKUP($A22,'Date Reference'!$K$6:$L$36,2,FALSE)</f>
        <v>44781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20</v>
      </c>
      <c r="J22" s="62">
        <f>VLOOKUP($A22,'Date Reference'!$K$6:$L$36,2,FALSE)</f>
        <v>44781</v>
      </c>
      <c r="K22" s="77">
        <v>15</v>
      </c>
      <c r="L22" s="77">
        <v>22.5</v>
      </c>
      <c r="M22" s="77">
        <v>15</v>
      </c>
      <c r="N22" s="77">
        <v>37.5</v>
      </c>
      <c r="O22" s="77">
        <v>20</v>
      </c>
      <c r="P22" s="77">
        <v>30</v>
      </c>
      <c r="R22" s="41">
        <f>VLOOKUP($A22,'Date Reference'!$K$6:$L$36,2,FALSE)</f>
        <v>44781</v>
      </c>
      <c r="S22" s="77">
        <v>22.5</v>
      </c>
      <c r="T22" s="77">
        <v>15</v>
      </c>
      <c r="U22" s="77">
        <v>22.5</v>
      </c>
      <c r="V22" s="77">
        <v>22.5</v>
      </c>
      <c r="W22" s="77">
        <v>20</v>
      </c>
      <c r="X22" s="77">
        <v>20</v>
      </c>
      <c r="Y22" s="76"/>
      <c r="Z22" s="74">
        <f>VLOOKUP($A22,'Date Reference'!$K$6:$L$36,2,FALSE)</f>
        <v>44781</v>
      </c>
      <c r="AA22" s="77">
        <v>15</v>
      </c>
      <c r="AB22" s="77">
        <v>30</v>
      </c>
      <c r="AC22" s="77">
        <v>15</v>
      </c>
      <c r="AD22" s="77">
        <v>22.5</v>
      </c>
      <c r="AE22" s="77">
        <v>20</v>
      </c>
      <c r="AF22" s="77">
        <v>20</v>
      </c>
      <c r="AG22" s="76"/>
      <c r="AH22" s="74">
        <f>VLOOKUP($A22,'Date Reference'!$K$6:$L$36,2,FALSE)</f>
        <v>44781</v>
      </c>
      <c r="AI22" s="77">
        <v>15</v>
      </c>
      <c r="AJ22" s="77">
        <v>22.5</v>
      </c>
      <c r="AK22" s="77">
        <v>15</v>
      </c>
      <c r="AL22" s="77">
        <v>22.5</v>
      </c>
      <c r="AM22" s="77">
        <v>20</v>
      </c>
      <c r="AN22" s="77">
        <v>20</v>
      </c>
      <c r="AO22" s="76"/>
      <c r="AP22" s="74">
        <f>VLOOKUP($A22,'Date Reference'!$K$6:$L$36,2,FALSE)</f>
        <v>44781</v>
      </c>
      <c r="AQ22" s="77">
        <v>37.5</v>
      </c>
      <c r="AR22" s="77">
        <v>30</v>
      </c>
      <c r="AS22" s="77">
        <v>22.5</v>
      </c>
      <c r="AT22" s="77">
        <v>45</v>
      </c>
      <c r="AU22" s="77">
        <v>30</v>
      </c>
      <c r="AV22" s="77">
        <v>30</v>
      </c>
    </row>
    <row r="23" spans="1:48" x14ac:dyDescent="0.25">
      <c r="A23">
        <v>9</v>
      </c>
      <c r="B23" s="41">
        <f>VLOOKUP($A23,'Date Reference'!$K$6:$L$36,2,FALSE)</f>
        <v>44782</v>
      </c>
      <c r="C23" s="77">
        <v>15</v>
      </c>
      <c r="D23" s="77">
        <v>30</v>
      </c>
      <c r="E23" s="77">
        <v>15</v>
      </c>
      <c r="F23" s="79">
        <v>22.5</v>
      </c>
      <c r="G23" s="77">
        <v>20</v>
      </c>
      <c r="H23" s="77">
        <v>20</v>
      </c>
      <c r="J23" s="62">
        <f>VLOOKUP($A23,'Date Reference'!$K$6:$L$36,2,FALSE)</f>
        <v>44782</v>
      </c>
      <c r="K23" s="77">
        <v>15</v>
      </c>
      <c r="L23" s="77">
        <v>37.5</v>
      </c>
      <c r="M23" s="77">
        <v>15</v>
      </c>
      <c r="N23" s="77">
        <v>37.5</v>
      </c>
      <c r="O23" s="77">
        <v>20</v>
      </c>
      <c r="P23" s="77">
        <v>30</v>
      </c>
      <c r="R23" s="41">
        <f>VLOOKUP($A23,'Date Reference'!$K$6:$L$36,2,FALSE)</f>
        <v>44782</v>
      </c>
      <c r="S23" s="77">
        <v>22.5</v>
      </c>
      <c r="T23" s="77">
        <v>30</v>
      </c>
      <c r="U23" s="77">
        <v>30</v>
      </c>
      <c r="V23" s="77">
        <v>22.5</v>
      </c>
      <c r="W23" s="77">
        <v>20</v>
      </c>
      <c r="X23" s="77">
        <v>20</v>
      </c>
      <c r="Y23" s="76"/>
      <c r="Z23" s="74">
        <f>VLOOKUP($A23,'Date Reference'!$K$6:$L$36,2,FALSE)</f>
        <v>44782</v>
      </c>
      <c r="AA23" s="77">
        <v>22.5</v>
      </c>
      <c r="AB23" s="77">
        <v>22.5</v>
      </c>
      <c r="AC23" s="77">
        <v>15</v>
      </c>
      <c r="AD23" s="77">
        <v>30</v>
      </c>
      <c r="AE23" s="77">
        <v>20</v>
      </c>
      <c r="AF23" s="77">
        <v>20</v>
      </c>
      <c r="AG23" s="76"/>
      <c r="AH23" s="74">
        <f>VLOOKUP($A23,'Date Reference'!$K$6:$L$36,2,FALSE)</f>
        <v>44782</v>
      </c>
      <c r="AI23" s="77">
        <v>15</v>
      </c>
      <c r="AJ23" s="77">
        <v>22.5</v>
      </c>
      <c r="AK23" s="77">
        <v>15</v>
      </c>
      <c r="AL23" s="77">
        <v>22.5</v>
      </c>
      <c r="AM23" s="77">
        <v>20</v>
      </c>
      <c r="AN23" s="77">
        <v>20</v>
      </c>
      <c r="AO23" s="76"/>
      <c r="AP23" s="74">
        <f>VLOOKUP($A23,'Date Reference'!$K$6:$L$36,2,FALSE)</f>
        <v>44782</v>
      </c>
      <c r="AQ23" s="77">
        <v>30</v>
      </c>
      <c r="AR23" s="77">
        <v>37.5</v>
      </c>
      <c r="AS23" s="77">
        <v>30</v>
      </c>
      <c r="AT23" s="77">
        <v>30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44783</v>
      </c>
      <c r="C24" s="77">
        <v>15</v>
      </c>
      <c r="D24" s="77">
        <v>30</v>
      </c>
      <c r="E24" s="77">
        <v>15</v>
      </c>
      <c r="F24" s="77">
        <v>30</v>
      </c>
      <c r="G24" s="77">
        <v>20</v>
      </c>
      <c r="H24" s="77">
        <v>20</v>
      </c>
      <c r="J24" s="62">
        <f>VLOOKUP($A24,'Date Reference'!$K$6:$L$36,2,FALSE)</f>
        <v>44783</v>
      </c>
      <c r="K24" s="77">
        <v>22.5</v>
      </c>
      <c r="L24" s="77">
        <v>37.5</v>
      </c>
      <c r="M24" s="77">
        <v>22.5</v>
      </c>
      <c r="N24" s="77">
        <v>30</v>
      </c>
      <c r="O24" s="77">
        <v>20</v>
      </c>
      <c r="P24" s="77">
        <v>30</v>
      </c>
      <c r="R24" s="41">
        <f>VLOOKUP($A24,'Date Reference'!$K$6:$L$36,2,FALSE)</f>
        <v>44783</v>
      </c>
      <c r="S24" s="77">
        <v>22.5</v>
      </c>
      <c r="T24" s="77">
        <v>22.5</v>
      </c>
      <c r="U24" s="77">
        <v>22.5</v>
      </c>
      <c r="V24" s="77">
        <v>22.5</v>
      </c>
      <c r="W24" s="77">
        <v>30</v>
      </c>
      <c r="X24" s="77">
        <v>20</v>
      </c>
      <c r="Y24" s="76"/>
      <c r="Z24" s="74">
        <f>VLOOKUP($A24,'Date Reference'!$K$6:$L$36,2,FALSE)</f>
        <v>44783</v>
      </c>
      <c r="AA24" s="77">
        <v>7.5</v>
      </c>
      <c r="AB24" s="77">
        <v>30</v>
      </c>
      <c r="AC24" s="77">
        <v>15</v>
      </c>
      <c r="AD24" s="77">
        <v>30</v>
      </c>
      <c r="AE24" s="77">
        <v>20</v>
      </c>
      <c r="AF24" s="77">
        <v>20</v>
      </c>
      <c r="AG24" s="76"/>
      <c r="AH24" s="74">
        <f>VLOOKUP($A24,'Date Reference'!$K$6:$L$36,2,FALSE)</f>
        <v>44783</v>
      </c>
      <c r="AI24" s="77">
        <v>15</v>
      </c>
      <c r="AJ24" s="77">
        <v>22.5</v>
      </c>
      <c r="AK24" s="77">
        <v>15</v>
      </c>
      <c r="AL24" s="77">
        <v>22.5</v>
      </c>
      <c r="AM24" s="77">
        <v>20</v>
      </c>
      <c r="AN24" s="77">
        <v>20</v>
      </c>
      <c r="AO24" s="76"/>
      <c r="AP24" s="74">
        <f>VLOOKUP($A24,'Date Reference'!$K$6:$L$36,2,FALSE)</f>
        <v>44783</v>
      </c>
      <c r="AQ24" s="77">
        <v>22.5</v>
      </c>
      <c r="AR24" s="77">
        <v>37.5</v>
      </c>
      <c r="AS24" s="77">
        <v>15</v>
      </c>
      <c r="AT24" s="77">
        <v>45</v>
      </c>
      <c r="AU24" s="77">
        <v>20</v>
      </c>
      <c r="AV24" s="77">
        <v>40</v>
      </c>
    </row>
    <row r="25" spans="1:48" x14ac:dyDescent="0.25">
      <c r="A25">
        <v>11</v>
      </c>
      <c r="B25" s="41">
        <f>VLOOKUP($A25,'Date Reference'!$K$6:$L$36,2,FALSE)</f>
        <v>44784</v>
      </c>
      <c r="C25" s="77">
        <v>15</v>
      </c>
      <c r="D25" s="77">
        <v>30</v>
      </c>
      <c r="E25" s="77">
        <v>15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44784</v>
      </c>
      <c r="K25" s="77">
        <v>22.5</v>
      </c>
      <c r="L25" s="77">
        <v>37.5</v>
      </c>
      <c r="M25" s="77">
        <v>22.5</v>
      </c>
      <c r="N25" s="77">
        <v>30</v>
      </c>
      <c r="O25" s="77">
        <v>20</v>
      </c>
      <c r="P25" s="77">
        <v>30</v>
      </c>
      <c r="R25" s="41">
        <f>VLOOKUP($A25,'Date Reference'!$K$6:$L$36,2,FALSE)</f>
        <v>44784</v>
      </c>
      <c r="S25" s="77">
        <v>22.5</v>
      </c>
      <c r="T25" s="77">
        <v>22.5</v>
      </c>
      <c r="U25" s="77">
        <v>22.5</v>
      </c>
      <c r="V25" s="77">
        <v>22.5</v>
      </c>
      <c r="W25" s="77">
        <v>20</v>
      </c>
      <c r="X25" s="77">
        <v>30</v>
      </c>
      <c r="Y25" s="76"/>
      <c r="Z25" s="74">
        <f>VLOOKUP($A25,'Date Reference'!$K$6:$L$36,2,FALSE)</f>
        <v>44784</v>
      </c>
      <c r="AA25" s="77">
        <v>15</v>
      </c>
      <c r="AB25" s="77">
        <v>30</v>
      </c>
      <c r="AC25" s="77">
        <v>15</v>
      </c>
      <c r="AD25" s="77">
        <v>30</v>
      </c>
      <c r="AE25" s="77">
        <v>20</v>
      </c>
      <c r="AF25" s="77">
        <v>20</v>
      </c>
      <c r="AG25" s="76"/>
      <c r="AH25" s="74">
        <f>VLOOKUP($A25,'Date Reference'!$K$6:$L$36,2,FALSE)</f>
        <v>44784</v>
      </c>
      <c r="AI25" s="77">
        <v>22.5</v>
      </c>
      <c r="AJ25" s="77">
        <v>15</v>
      </c>
      <c r="AK25" s="77">
        <v>22.5</v>
      </c>
      <c r="AL25" s="77">
        <v>22.5</v>
      </c>
      <c r="AM25" s="77">
        <v>20</v>
      </c>
      <c r="AN25" s="77">
        <v>20</v>
      </c>
      <c r="AO25" s="76"/>
      <c r="AP25" s="74">
        <f>VLOOKUP($A25,'Date Reference'!$K$6:$L$36,2,FALSE)</f>
        <v>44784</v>
      </c>
      <c r="AQ25" s="77">
        <v>22.5</v>
      </c>
      <c r="AR25" s="77">
        <v>45</v>
      </c>
      <c r="AS25" s="77">
        <v>15</v>
      </c>
      <c r="AT25" s="77">
        <v>45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44785</v>
      </c>
      <c r="C26" s="77">
        <v>15</v>
      </c>
      <c r="D26" s="77">
        <v>30</v>
      </c>
      <c r="E26" s="77">
        <v>15</v>
      </c>
      <c r="F26" s="77">
        <v>30</v>
      </c>
      <c r="G26" s="77">
        <v>20</v>
      </c>
      <c r="H26" s="77">
        <v>20</v>
      </c>
      <c r="J26" s="62">
        <f>VLOOKUP($A26,'Date Reference'!$K$6:$L$36,2,FALSE)</f>
        <v>44785</v>
      </c>
      <c r="K26" s="77">
        <v>22.5</v>
      </c>
      <c r="L26" s="77">
        <v>30</v>
      </c>
      <c r="M26" s="77">
        <v>30</v>
      </c>
      <c r="N26" s="77">
        <v>22.5</v>
      </c>
      <c r="O26" s="77">
        <v>20</v>
      </c>
      <c r="P26" s="77">
        <v>30</v>
      </c>
      <c r="R26" s="41">
        <f>VLOOKUP($A26,'Date Reference'!$K$6:$L$36,2,FALSE)</f>
        <v>44785</v>
      </c>
      <c r="S26" s="77">
        <v>30</v>
      </c>
      <c r="T26" s="77">
        <v>22.5</v>
      </c>
      <c r="U26" s="77">
        <v>22.5</v>
      </c>
      <c r="V26" s="77">
        <v>22.5</v>
      </c>
      <c r="W26" s="77">
        <v>20</v>
      </c>
      <c r="X26" s="77">
        <v>20</v>
      </c>
      <c r="Y26" s="76"/>
      <c r="Z26" s="74">
        <f>VLOOKUP($A26,'Date Reference'!$K$6:$L$36,2,FALSE)</f>
        <v>44785</v>
      </c>
      <c r="AA26" s="77">
        <v>15</v>
      </c>
      <c r="AB26" s="77">
        <v>30</v>
      </c>
      <c r="AC26" s="77">
        <v>15</v>
      </c>
      <c r="AD26" s="77">
        <v>30</v>
      </c>
      <c r="AE26" s="77">
        <v>30</v>
      </c>
      <c r="AF26" s="77">
        <v>10</v>
      </c>
      <c r="AG26" s="76"/>
      <c r="AH26" s="74">
        <f>VLOOKUP($A26,'Date Reference'!$K$6:$L$36,2,FALSE)</f>
        <v>44785</v>
      </c>
      <c r="AI26" s="77">
        <v>15</v>
      </c>
      <c r="AJ26" s="77">
        <v>22.5</v>
      </c>
      <c r="AK26" s="77">
        <v>15</v>
      </c>
      <c r="AL26" s="77">
        <v>22.5</v>
      </c>
      <c r="AM26" s="77">
        <v>20</v>
      </c>
      <c r="AN26" s="77">
        <v>20</v>
      </c>
      <c r="AO26" s="76"/>
      <c r="AP26" s="74">
        <f>VLOOKUP($A26,'Date Reference'!$K$6:$L$36,2,FALSE)</f>
        <v>44785</v>
      </c>
      <c r="AQ26" s="77">
        <v>22.5</v>
      </c>
      <c r="AR26" s="77">
        <v>37.5</v>
      </c>
      <c r="AS26" s="77">
        <v>22.5</v>
      </c>
      <c r="AT26" s="77">
        <v>37.5</v>
      </c>
      <c r="AU26" s="77">
        <v>20</v>
      </c>
      <c r="AV26" s="77">
        <v>40</v>
      </c>
    </row>
    <row r="27" spans="1:48" x14ac:dyDescent="0.25">
      <c r="A27">
        <v>13</v>
      </c>
      <c r="B27" s="41">
        <f>VLOOKUP($A27,'Date Reference'!$K$6:$L$36,2,FALSE)</f>
        <v>44786</v>
      </c>
      <c r="C27" s="77">
        <v>15</v>
      </c>
      <c r="D27" s="77">
        <v>30</v>
      </c>
      <c r="E27" s="77">
        <v>15</v>
      </c>
      <c r="F27" s="77">
        <v>30</v>
      </c>
      <c r="G27" s="77">
        <v>20</v>
      </c>
      <c r="H27" s="77">
        <v>20</v>
      </c>
      <c r="J27" s="62">
        <f>VLOOKUP($A27,'Date Reference'!$K$6:$L$36,2,FALSE)</f>
        <v>44786</v>
      </c>
      <c r="K27" s="77">
        <v>15</v>
      </c>
      <c r="L27" s="77">
        <v>37.5</v>
      </c>
      <c r="M27" s="77">
        <v>30</v>
      </c>
      <c r="N27" s="77">
        <v>22.5</v>
      </c>
      <c r="O27" s="77">
        <v>20</v>
      </c>
      <c r="P27" s="77">
        <v>30</v>
      </c>
      <c r="R27" s="41">
        <f>VLOOKUP($A27,'Date Reference'!$K$6:$L$36,2,FALSE)</f>
        <v>44786</v>
      </c>
      <c r="S27" s="77">
        <v>22.5</v>
      </c>
      <c r="T27" s="77">
        <v>30</v>
      </c>
      <c r="U27" s="77">
        <v>22.5</v>
      </c>
      <c r="V27" s="77">
        <v>22.5</v>
      </c>
      <c r="W27" s="77">
        <v>20</v>
      </c>
      <c r="X27" s="77">
        <v>20</v>
      </c>
      <c r="Y27" s="76"/>
      <c r="Z27" s="74">
        <f>VLOOKUP($A27,'Date Reference'!$K$6:$L$36,2,FALSE)</f>
        <v>44786</v>
      </c>
      <c r="AA27" s="77">
        <v>15</v>
      </c>
      <c r="AB27" s="77">
        <v>15</v>
      </c>
      <c r="AC27" s="77">
        <v>15</v>
      </c>
      <c r="AD27" s="77">
        <v>22.5</v>
      </c>
      <c r="AE27" s="77">
        <v>30</v>
      </c>
      <c r="AF27" s="77">
        <v>10</v>
      </c>
      <c r="AG27" s="76"/>
      <c r="AH27" s="74">
        <f>VLOOKUP($A27,'Date Reference'!$K$6:$L$36,2,FALSE)</f>
        <v>44786</v>
      </c>
      <c r="AI27" s="77">
        <v>15</v>
      </c>
      <c r="AJ27" s="77">
        <v>22.5</v>
      </c>
      <c r="AK27" s="77">
        <v>15</v>
      </c>
      <c r="AL27" s="77">
        <v>22.5</v>
      </c>
      <c r="AM27" s="77">
        <v>10</v>
      </c>
      <c r="AN27" s="77">
        <v>20</v>
      </c>
      <c r="AO27" s="76"/>
      <c r="AP27" s="74">
        <f>VLOOKUP($A27,'Date Reference'!$K$6:$L$36,2,FALSE)</f>
        <v>44786</v>
      </c>
      <c r="AQ27" s="77">
        <v>22.5</v>
      </c>
      <c r="AR27" s="77">
        <v>30</v>
      </c>
      <c r="AS27" s="77">
        <v>22.5</v>
      </c>
      <c r="AT27" s="77">
        <v>45</v>
      </c>
      <c r="AU27" s="77">
        <v>30</v>
      </c>
      <c r="AV27" s="77">
        <v>40</v>
      </c>
    </row>
    <row r="28" spans="1:48" x14ac:dyDescent="0.25">
      <c r="A28">
        <v>14</v>
      </c>
      <c r="B28" s="41">
        <f>VLOOKUP($A28,'Date Reference'!$K$6:$L$36,2,FALSE)</f>
        <v>44787</v>
      </c>
      <c r="C28" s="77">
        <v>15</v>
      </c>
      <c r="D28" s="77">
        <v>30</v>
      </c>
      <c r="E28" s="77">
        <v>15</v>
      </c>
      <c r="F28" s="77">
        <v>30</v>
      </c>
      <c r="G28" s="77">
        <v>20</v>
      </c>
      <c r="H28" s="77">
        <v>20</v>
      </c>
      <c r="J28" s="62">
        <f>VLOOKUP($A28,'Date Reference'!$K$6:$L$36,2,FALSE)</f>
        <v>44787</v>
      </c>
      <c r="K28" s="77">
        <v>22.5</v>
      </c>
      <c r="L28" s="77">
        <v>30</v>
      </c>
      <c r="M28" s="77">
        <v>30</v>
      </c>
      <c r="N28" s="77">
        <v>30</v>
      </c>
      <c r="O28" s="77">
        <v>20</v>
      </c>
      <c r="P28" s="77">
        <v>30</v>
      </c>
      <c r="R28" s="41">
        <f>VLOOKUP($A28,'Date Reference'!$K$6:$L$36,2,FALSE)</f>
        <v>44787</v>
      </c>
      <c r="S28" s="77">
        <v>30</v>
      </c>
      <c r="T28" s="77">
        <v>37.5</v>
      </c>
      <c r="U28" s="77">
        <v>22.5</v>
      </c>
      <c r="V28" s="77">
        <v>22.5</v>
      </c>
      <c r="W28" s="77">
        <v>20</v>
      </c>
      <c r="X28" s="77">
        <v>20</v>
      </c>
      <c r="Y28" s="76"/>
      <c r="Z28" s="74">
        <f>VLOOKUP($A28,'Date Reference'!$K$6:$L$36,2,FALSE)</f>
        <v>44787</v>
      </c>
      <c r="AA28" s="77">
        <v>15</v>
      </c>
      <c r="AB28" s="77">
        <v>22.5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44787</v>
      </c>
      <c r="AI28" s="77">
        <v>15</v>
      </c>
      <c r="AJ28" s="77">
        <v>22.5</v>
      </c>
      <c r="AK28" s="77">
        <v>15</v>
      </c>
      <c r="AL28" s="77">
        <v>22.5</v>
      </c>
      <c r="AM28" s="77">
        <v>20</v>
      </c>
      <c r="AN28" s="77">
        <v>10</v>
      </c>
      <c r="AO28" s="76"/>
      <c r="AP28" s="74">
        <f>VLOOKUP($A28,'Date Reference'!$K$6:$L$36,2,FALSE)</f>
        <v>44787</v>
      </c>
      <c r="AQ28" s="77">
        <v>22.5</v>
      </c>
      <c r="AR28" s="77">
        <v>30</v>
      </c>
      <c r="AS28" s="77">
        <v>22.5</v>
      </c>
      <c r="AT28" s="77">
        <v>37.5</v>
      </c>
      <c r="AU28" s="77">
        <v>20</v>
      </c>
      <c r="AV28" s="77">
        <v>40</v>
      </c>
    </row>
    <row r="29" spans="1:48" x14ac:dyDescent="0.25">
      <c r="A29">
        <v>15</v>
      </c>
      <c r="B29" s="41">
        <f>VLOOKUP($A29,'Date Reference'!$K$6:$L$36,2,FALSE)</f>
        <v>44788</v>
      </c>
      <c r="C29" s="77">
        <v>7.5</v>
      </c>
      <c r="D29" s="77">
        <v>30</v>
      </c>
      <c r="E29" s="77">
        <v>15</v>
      </c>
      <c r="F29" s="77">
        <v>30</v>
      </c>
      <c r="G29" s="77">
        <v>20</v>
      </c>
      <c r="H29" s="77">
        <v>20</v>
      </c>
      <c r="J29" s="62">
        <f>VLOOKUP($A29,'Date Reference'!$K$6:$L$36,2,FALSE)</f>
        <v>44788</v>
      </c>
      <c r="K29" s="77">
        <v>15</v>
      </c>
      <c r="L29" s="77">
        <v>30</v>
      </c>
      <c r="M29" s="77">
        <v>15</v>
      </c>
      <c r="N29" s="77">
        <v>37.5</v>
      </c>
      <c r="O29" s="77">
        <v>20</v>
      </c>
      <c r="P29" s="77">
        <v>30</v>
      </c>
      <c r="R29" s="41">
        <f>VLOOKUP($A29,'Date Reference'!$K$6:$L$36,2,FALSE)</f>
        <v>44788</v>
      </c>
      <c r="S29" s="77">
        <v>22.5</v>
      </c>
      <c r="T29" s="77">
        <v>30</v>
      </c>
      <c r="U29" s="77">
        <v>22.5</v>
      </c>
      <c r="V29" s="77">
        <v>30</v>
      </c>
      <c r="W29" s="77">
        <v>20</v>
      </c>
      <c r="X29" s="77">
        <v>20</v>
      </c>
      <c r="Y29" s="76"/>
      <c r="Z29" s="74">
        <f>VLOOKUP($A29,'Date Reference'!$K$6:$L$36,2,FALSE)</f>
        <v>44788</v>
      </c>
      <c r="AA29" s="77">
        <v>7.5</v>
      </c>
      <c r="AB29" s="77">
        <v>22.5</v>
      </c>
      <c r="AC29" s="77">
        <v>15</v>
      </c>
      <c r="AD29" s="77">
        <v>22.5</v>
      </c>
      <c r="AE29" s="77">
        <v>20</v>
      </c>
      <c r="AF29" s="77">
        <v>10</v>
      </c>
      <c r="AG29" s="76"/>
      <c r="AH29" s="74">
        <f>VLOOKUP($A29,'Date Reference'!$K$6:$L$36,2,FALSE)</f>
        <v>44788</v>
      </c>
      <c r="AI29" s="77">
        <v>15</v>
      </c>
      <c r="AJ29" s="77">
        <v>22.5</v>
      </c>
      <c r="AK29" s="77">
        <v>15</v>
      </c>
      <c r="AL29" s="77">
        <v>22.5</v>
      </c>
      <c r="AM29" s="77">
        <v>20</v>
      </c>
      <c r="AN29" s="77">
        <v>20</v>
      </c>
      <c r="AO29" s="76"/>
      <c r="AP29" s="74">
        <f>VLOOKUP($A29,'Date Reference'!$K$6:$L$36,2,FALSE)</f>
        <v>44788</v>
      </c>
      <c r="AQ29" s="77">
        <v>22.5</v>
      </c>
      <c r="AR29" s="77">
        <v>22.5</v>
      </c>
      <c r="AS29" s="77">
        <v>30</v>
      </c>
      <c r="AT29" s="77">
        <v>37.5</v>
      </c>
      <c r="AU29" s="77">
        <v>20</v>
      </c>
      <c r="AV29" s="77">
        <v>40</v>
      </c>
    </row>
    <row r="30" spans="1:48" x14ac:dyDescent="0.25">
      <c r="A30">
        <v>16</v>
      </c>
      <c r="B30" s="41">
        <f>VLOOKUP($A30,'Date Reference'!$K$6:$L$36,2,FALSE)</f>
        <v>44789</v>
      </c>
      <c r="C30" s="77">
        <v>15</v>
      </c>
      <c r="D30" s="79">
        <v>22.5</v>
      </c>
      <c r="E30" s="77">
        <v>15</v>
      </c>
      <c r="F30" s="77">
        <v>30</v>
      </c>
      <c r="G30" s="77">
        <v>20</v>
      </c>
      <c r="H30" s="77">
        <v>20</v>
      </c>
      <c r="J30" s="62">
        <f>VLOOKUP($A30,'Date Reference'!$K$6:$L$36,2,FALSE)</f>
        <v>44789</v>
      </c>
      <c r="K30" s="77">
        <v>15</v>
      </c>
      <c r="L30" s="77">
        <v>37.5</v>
      </c>
      <c r="M30" s="77">
        <v>22.5</v>
      </c>
      <c r="N30" s="77">
        <v>22.5</v>
      </c>
      <c r="O30" s="77">
        <v>20</v>
      </c>
      <c r="P30" s="77">
        <v>30</v>
      </c>
      <c r="R30" s="41">
        <f>VLOOKUP($A30,'Date Reference'!$K$6:$L$36,2,FALSE)</f>
        <v>44789</v>
      </c>
      <c r="S30" s="77">
        <v>22.5</v>
      </c>
      <c r="T30" s="77">
        <v>22.5</v>
      </c>
      <c r="U30" s="77">
        <v>22.5</v>
      </c>
      <c r="V30" s="77">
        <v>22.5</v>
      </c>
      <c r="W30" s="77">
        <v>20</v>
      </c>
      <c r="X30" s="77">
        <v>30</v>
      </c>
      <c r="Y30" s="76"/>
      <c r="Z30" s="74">
        <f>VLOOKUP($A30,'Date Reference'!$K$6:$L$36,2,FALSE)</f>
        <v>44789</v>
      </c>
      <c r="AA30" s="77">
        <v>15</v>
      </c>
      <c r="AB30" s="77">
        <v>22.5</v>
      </c>
      <c r="AC30" s="77">
        <v>15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44789</v>
      </c>
      <c r="AI30" s="77">
        <v>15</v>
      </c>
      <c r="AJ30" s="77">
        <v>22.5</v>
      </c>
      <c r="AK30" s="77">
        <v>22.5</v>
      </c>
      <c r="AL30" s="77">
        <v>15</v>
      </c>
      <c r="AM30" s="77">
        <v>20</v>
      </c>
      <c r="AN30" s="77">
        <v>20</v>
      </c>
      <c r="AO30" s="76"/>
      <c r="AP30" s="74">
        <f>VLOOKUP($A30,'Date Reference'!$K$6:$L$36,2,FALSE)</f>
        <v>44789</v>
      </c>
      <c r="AQ30" s="77">
        <v>22.5</v>
      </c>
      <c r="AR30" s="77">
        <v>37.5</v>
      </c>
      <c r="AS30" s="77">
        <v>15</v>
      </c>
      <c r="AT30" s="77">
        <v>37.5</v>
      </c>
      <c r="AU30" s="77">
        <v>20</v>
      </c>
      <c r="AV30" s="77">
        <v>50</v>
      </c>
    </row>
    <row r="31" spans="1:48" x14ac:dyDescent="0.25">
      <c r="A31">
        <v>17</v>
      </c>
      <c r="B31" s="41">
        <f>VLOOKUP($A31,'Date Reference'!$K$6:$L$36,2,FALSE)</f>
        <v>44790</v>
      </c>
      <c r="C31" s="77">
        <v>15</v>
      </c>
      <c r="D31" s="77">
        <v>30</v>
      </c>
      <c r="E31" s="77">
        <v>15</v>
      </c>
      <c r="F31" s="77">
        <v>30</v>
      </c>
      <c r="G31" s="77">
        <v>20</v>
      </c>
      <c r="H31" s="77">
        <v>20</v>
      </c>
      <c r="J31" s="62">
        <f>VLOOKUP($A31,'Date Reference'!$K$6:$L$36,2,FALSE)</f>
        <v>44790</v>
      </c>
      <c r="K31" s="77">
        <v>30</v>
      </c>
      <c r="L31" s="77">
        <v>22.5</v>
      </c>
      <c r="M31" s="77">
        <v>22.5</v>
      </c>
      <c r="N31" s="77">
        <v>30</v>
      </c>
      <c r="O31" s="77">
        <v>20</v>
      </c>
      <c r="P31" s="77">
        <v>30</v>
      </c>
      <c r="R31" s="41">
        <f>VLOOKUP($A31,'Date Reference'!$K$6:$L$36,2,FALSE)</f>
        <v>44790</v>
      </c>
      <c r="S31" s="77">
        <v>15</v>
      </c>
      <c r="T31" s="77">
        <v>30</v>
      </c>
      <c r="U31" s="77">
        <v>22.5</v>
      </c>
      <c r="V31" s="77">
        <v>30</v>
      </c>
      <c r="W31" s="77">
        <v>20</v>
      </c>
      <c r="X31" s="77">
        <v>20</v>
      </c>
      <c r="Y31" s="76"/>
      <c r="Z31" s="74">
        <f>VLOOKUP($A31,'Date Reference'!$K$6:$L$36,2,FALSE)</f>
        <v>44790</v>
      </c>
      <c r="AA31" s="77">
        <v>15</v>
      </c>
      <c r="AB31" s="77">
        <v>30</v>
      </c>
      <c r="AC31" s="77">
        <v>15</v>
      </c>
      <c r="AD31" s="77">
        <v>30</v>
      </c>
      <c r="AE31" s="77">
        <v>20</v>
      </c>
      <c r="AF31" s="77">
        <v>10</v>
      </c>
      <c r="AG31" s="76"/>
      <c r="AH31" s="74">
        <f>VLOOKUP($A31,'Date Reference'!$K$6:$L$36,2,FALSE)</f>
        <v>44790</v>
      </c>
      <c r="AI31" s="77">
        <v>15</v>
      </c>
      <c r="AJ31" s="77">
        <v>22.5</v>
      </c>
      <c r="AK31" s="77">
        <v>15</v>
      </c>
      <c r="AL31" s="77">
        <v>22.5</v>
      </c>
      <c r="AM31" s="77">
        <v>20</v>
      </c>
      <c r="AN31" s="77">
        <v>20</v>
      </c>
      <c r="AO31" s="76"/>
      <c r="AP31" s="74">
        <f>VLOOKUP($A31,'Date Reference'!$K$6:$L$36,2,FALSE)</f>
        <v>44790</v>
      </c>
      <c r="AQ31" s="77">
        <v>22.5</v>
      </c>
      <c r="AR31" s="77">
        <v>45</v>
      </c>
      <c r="AS31" s="77">
        <v>22.5</v>
      </c>
      <c r="AT31" s="77">
        <v>37.5</v>
      </c>
      <c r="AU31" s="77">
        <v>20</v>
      </c>
      <c r="AV31" s="77">
        <v>30</v>
      </c>
    </row>
    <row r="32" spans="1:48" x14ac:dyDescent="0.25">
      <c r="A32">
        <v>18</v>
      </c>
      <c r="B32" s="41">
        <f>VLOOKUP($A32,'Date Reference'!$K$6:$L$36,2,FALSE)</f>
        <v>44791</v>
      </c>
      <c r="C32" s="77">
        <v>15</v>
      </c>
      <c r="D32" s="77">
        <v>30</v>
      </c>
      <c r="E32" s="77">
        <v>15</v>
      </c>
      <c r="F32" s="77">
        <v>30</v>
      </c>
      <c r="G32" s="77">
        <v>20</v>
      </c>
      <c r="H32" s="77">
        <v>20</v>
      </c>
      <c r="J32" s="62">
        <f>VLOOKUP($A32,'Date Reference'!$K$6:$L$36,2,FALSE)</f>
        <v>44791</v>
      </c>
      <c r="K32" s="77">
        <v>15</v>
      </c>
      <c r="L32" s="77">
        <v>37.5</v>
      </c>
      <c r="M32" s="77">
        <v>30</v>
      </c>
      <c r="N32" s="77">
        <v>15</v>
      </c>
      <c r="O32" s="77">
        <v>20</v>
      </c>
      <c r="P32" s="77">
        <v>20</v>
      </c>
      <c r="R32" s="41">
        <f>VLOOKUP($A32,'Date Reference'!$K$6:$L$36,2,FALSE)</f>
        <v>44791</v>
      </c>
      <c r="S32" s="77">
        <v>15</v>
      </c>
      <c r="T32" s="77">
        <v>30</v>
      </c>
      <c r="U32" s="77">
        <v>15</v>
      </c>
      <c r="V32" s="77">
        <v>30</v>
      </c>
      <c r="W32" s="77">
        <v>20</v>
      </c>
      <c r="X32" s="77">
        <v>30</v>
      </c>
      <c r="Y32" s="76"/>
      <c r="Z32" s="74">
        <f>VLOOKUP($A32,'Date Reference'!$K$6:$L$36,2,FALSE)</f>
        <v>44791</v>
      </c>
      <c r="AA32" s="77">
        <v>15</v>
      </c>
      <c r="AB32" s="77">
        <v>22.5</v>
      </c>
      <c r="AC32" s="77">
        <v>15</v>
      </c>
      <c r="AD32" s="77">
        <v>22.5</v>
      </c>
      <c r="AE32" s="77">
        <v>20</v>
      </c>
      <c r="AF32" s="77">
        <v>10</v>
      </c>
      <c r="AG32" s="76"/>
      <c r="AH32" s="74">
        <f>VLOOKUP($A32,'Date Reference'!$K$6:$L$36,2,FALSE)</f>
        <v>44791</v>
      </c>
      <c r="AI32" s="77">
        <v>15</v>
      </c>
      <c r="AJ32" s="77">
        <v>22.5</v>
      </c>
      <c r="AK32" s="77">
        <v>15</v>
      </c>
      <c r="AL32" s="77">
        <v>22.5</v>
      </c>
      <c r="AM32" s="77">
        <v>20</v>
      </c>
      <c r="AN32" s="77">
        <v>20</v>
      </c>
      <c r="AO32" s="76"/>
      <c r="AP32" s="74">
        <f>VLOOKUP($A32,'Date Reference'!$K$6:$L$36,2,FALSE)</f>
        <v>44791</v>
      </c>
      <c r="AQ32" s="77">
        <v>22.5</v>
      </c>
      <c r="AR32" s="77">
        <v>37.5</v>
      </c>
      <c r="AS32" s="77">
        <v>22.5</v>
      </c>
      <c r="AT32" s="77">
        <v>37.5</v>
      </c>
      <c r="AU32" s="77">
        <v>20</v>
      </c>
      <c r="AV32" s="77">
        <v>50</v>
      </c>
    </row>
    <row r="33" spans="1:48" x14ac:dyDescent="0.25">
      <c r="A33">
        <v>19</v>
      </c>
      <c r="B33" s="41">
        <f>VLOOKUP($A33,'Date Reference'!$K$6:$L$36,2,FALSE)</f>
        <v>44792</v>
      </c>
      <c r="C33" s="77">
        <v>15</v>
      </c>
      <c r="D33" s="77">
        <v>30</v>
      </c>
      <c r="E33" s="77">
        <v>15</v>
      </c>
      <c r="F33" s="77">
        <v>30</v>
      </c>
      <c r="G33" s="77">
        <v>20</v>
      </c>
      <c r="H33" s="77">
        <v>20</v>
      </c>
      <c r="J33" s="62">
        <f>VLOOKUP($A33,'Date Reference'!$K$6:$L$36,2,FALSE)</f>
        <v>44792</v>
      </c>
      <c r="K33" s="77">
        <v>15</v>
      </c>
      <c r="L33" s="77">
        <v>37.5</v>
      </c>
      <c r="M33" s="77">
        <v>22.5</v>
      </c>
      <c r="N33" s="77">
        <v>37.5</v>
      </c>
      <c r="O33" s="77">
        <v>10</v>
      </c>
      <c r="P33" s="77">
        <v>40</v>
      </c>
      <c r="R33" s="41">
        <f>VLOOKUP($A33,'Date Reference'!$K$6:$L$36,2,FALSE)</f>
        <v>44792</v>
      </c>
      <c r="S33" s="77">
        <v>22.5</v>
      </c>
      <c r="T33" s="77">
        <v>37.5</v>
      </c>
      <c r="U33" s="77">
        <v>22.5</v>
      </c>
      <c r="V33" s="77">
        <v>30</v>
      </c>
      <c r="W33" s="77">
        <v>20</v>
      </c>
      <c r="X33" s="77">
        <v>30</v>
      </c>
      <c r="Y33" s="76"/>
      <c r="Z33" s="74">
        <f>VLOOKUP($A33,'Date Reference'!$K$6:$L$36,2,FALSE)</f>
        <v>44792</v>
      </c>
      <c r="AA33" s="77">
        <v>15</v>
      </c>
      <c r="AB33" s="77">
        <v>22.5</v>
      </c>
      <c r="AC33" s="77">
        <v>15</v>
      </c>
      <c r="AD33" s="77">
        <v>22.5</v>
      </c>
      <c r="AE33" s="77">
        <v>20</v>
      </c>
      <c r="AF33" s="77">
        <v>20</v>
      </c>
      <c r="AG33" s="76"/>
      <c r="AH33" s="74">
        <f>VLOOKUP($A33,'Date Reference'!$K$6:$L$36,2,FALSE)</f>
        <v>44792</v>
      </c>
      <c r="AI33" s="77">
        <v>15</v>
      </c>
      <c r="AJ33" s="77">
        <v>15</v>
      </c>
      <c r="AK33" s="77">
        <v>15</v>
      </c>
      <c r="AL33" s="77">
        <v>22.5</v>
      </c>
      <c r="AM33" s="77">
        <v>20</v>
      </c>
      <c r="AN33" s="77">
        <v>20</v>
      </c>
      <c r="AO33" s="76"/>
      <c r="AP33" s="74">
        <f>VLOOKUP($A33,'Date Reference'!$K$6:$L$36,2,FALSE)</f>
        <v>44792</v>
      </c>
      <c r="AQ33" s="77">
        <v>15</v>
      </c>
      <c r="AR33" s="77">
        <v>45</v>
      </c>
      <c r="AS33" s="77">
        <v>22.5</v>
      </c>
      <c r="AT33" s="77">
        <v>37.5</v>
      </c>
      <c r="AU33" s="77">
        <v>20</v>
      </c>
      <c r="AV33" s="77">
        <v>40</v>
      </c>
    </row>
    <row r="34" spans="1:48" x14ac:dyDescent="0.25">
      <c r="A34">
        <v>20</v>
      </c>
      <c r="B34" s="41">
        <f>VLOOKUP($A34,'Date Reference'!$K$6:$L$36,2,FALSE)</f>
        <v>44793</v>
      </c>
      <c r="C34" s="77">
        <v>15</v>
      </c>
      <c r="D34" s="77">
        <v>30</v>
      </c>
      <c r="E34" s="77">
        <v>15</v>
      </c>
      <c r="F34" s="77">
        <v>30</v>
      </c>
      <c r="G34" s="77">
        <v>20</v>
      </c>
      <c r="H34" s="77">
        <v>20</v>
      </c>
      <c r="J34" s="62">
        <f>VLOOKUP($A34,'Date Reference'!$K$6:$L$36,2,FALSE)</f>
        <v>44793</v>
      </c>
      <c r="K34" s="77">
        <v>22.5</v>
      </c>
      <c r="L34" s="77">
        <v>37.5</v>
      </c>
      <c r="M34" s="77">
        <v>22.5</v>
      </c>
      <c r="N34" s="77">
        <v>37.5</v>
      </c>
      <c r="O34" s="77">
        <v>20</v>
      </c>
      <c r="P34" s="77">
        <v>40</v>
      </c>
      <c r="R34" s="41">
        <f>VLOOKUP($A34,'Date Reference'!$K$6:$L$36,2,FALSE)</f>
        <v>44793</v>
      </c>
      <c r="S34" s="77">
        <v>30</v>
      </c>
      <c r="T34" s="77">
        <v>37.5</v>
      </c>
      <c r="U34" s="77">
        <v>15</v>
      </c>
      <c r="V34" s="77">
        <v>45</v>
      </c>
      <c r="W34" s="77">
        <v>20</v>
      </c>
      <c r="X34" s="77">
        <v>30</v>
      </c>
      <c r="Y34" s="76"/>
      <c r="Z34" s="74">
        <f>VLOOKUP($A34,'Date Reference'!$K$6:$L$36,2,FALSE)</f>
        <v>44793</v>
      </c>
      <c r="AA34" s="77">
        <v>15</v>
      </c>
      <c r="AB34" s="77">
        <v>22.5</v>
      </c>
      <c r="AC34" s="77">
        <v>15</v>
      </c>
      <c r="AD34" s="77">
        <v>22.5</v>
      </c>
      <c r="AE34" s="77">
        <v>20</v>
      </c>
      <c r="AF34" s="77">
        <v>10</v>
      </c>
      <c r="AG34" s="76"/>
      <c r="AH34" s="74">
        <f>VLOOKUP($A34,'Date Reference'!$K$6:$L$36,2,FALSE)</f>
        <v>44793</v>
      </c>
      <c r="AI34" s="77">
        <v>15</v>
      </c>
      <c r="AJ34" s="77">
        <v>22.5</v>
      </c>
      <c r="AK34" s="77">
        <v>15</v>
      </c>
      <c r="AL34" s="77">
        <v>22.5</v>
      </c>
      <c r="AM34" s="77">
        <v>20</v>
      </c>
      <c r="AN34" s="77">
        <v>20</v>
      </c>
      <c r="AO34" s="76"/>
      <c r="AP34" s="74">
        <f>VLOOKUP($A34,'Date Reference'!$K$6:$L$36,2,FALSE)</f>
        <v>44793</v>
      </c>
      <c r="AQ34" s="77">
        <v>15</v>
      </c>
      <c r="AR34" s="77">
        <v>37.5</v>
      </c>
      <c r="AS34" s="77">
        <v>15</v>
      </c>
      <c r="AT34" s="77">
        <v>37.5</v>
      </c>
      <c r="AU34" s="77">
        <v>20</v>
      </c>
      <c r="AV34" s="77">
        <v>40</v>
      </c>
    </row>
    <row r="35" spans="1:48" x14ac:dyDescent="0.25">
      <c r="A35">
        <v>21</v>
      </c>
      <c r="B35" s="41">
        <f>VLOOKUP($A35,'Date Reference'!$K$6:$L$36,2,FALSE)</f>
        <v>44794</v>
      </c>
      <c r="C35" s="77">
        <v>15</v>
      </c>
      <c r="D35" s="77">
        <v>30</v>
      </c>
      <c r="E35" s="77">
        <v>15</v>
      </c>
      <c r="F35" s="77">
        <v>30</v>
      </c>
      <c r="G35" s="77">
        <v>20</v>
      </c>
      <c r="H35" s="77">
        <v>20</v>
      </c>
      <c r="J35" s="62">
        <f>VLOOKUP($A35,'Date Reference'!$K$6:$L$36,2,FALSE)</f>
        <v>44794</v>
      </c>
      <c r="K35" s="77">
        <v>22.5</v>
      </c>
      <c r="L35" s="77">
        <v>37.5</v>
      </c>
      <c r="M35" s="77">
        <v>30</v>
      </c>
      <c r="N35" s="77">
        <v>30</v>
      </c>
      <c r="O35" s="77">
        <v>20</v>
      </c>
      <c r="P35" s="77">
        <v>40</v>
      </c>
      <c r="R35" s="41">
        <f>VLOOKUP($A35,'Date Reference'!$K$6:$L$36,2,FALSE)</f>
        <v>44794</v>
      </c>
      <c r="S35" s="77">
        <v>22.5</v>
      </c>
      <c r="T35" s="77">
        <v>22.5</v>
      </c>
      <c r="U35" s="77">
        <v>22.5</v>
      </c>
      <c r="V35" s="77">
        <v>30</v>
      </c>
      <c r="W35" s="77">
        <v>20</v>
      </c>
      <c r="X35" s="77">
        <v>30</v>
      </c>
      <c r="Y35" s="76"/>
      <c r="Z35" s="74">
        <f>VLOOKUP($A35,'Date Reference'!$K$6:$L$36,2,FALSE)</f>
        <v>44794</v>
      </c>
      <c r="AA35" s="77">
        <v>15</v>
      </c>
      <c r="AB35" s="77">
        <v>22.5</v>
      </c>
      <c r="AC35" s="77">
        <v>15</v>
      </c>
      <c r="AD35" s="77">
        <v>22.5</v>
      </c>
      <c r="AE35" s="77">
        <v>20</v>
      </c>
      <c r="AF35" s="77">
        <v>10</v>
      </c>
      <c r="AG35" s="76"/>
      <c r="AH35" s="74">
        <f>VLOOKUP($A35,'Date Reference'!$K$6:$L$36,2,FALSE)</f>
        <v>44794</v>
      </c>
      <c r="AI35" s="77">
        <v>15</v>
      </c>
      <c r="AJ35" s="77">
        <v>22.5</v>
      </c>
      <c r="AK35" s="77">
        <v>15</v>
      </c>
      <c r="AL35" s="77">
        <v>22.5</v>
      </c>
      <c r="AM35" s="77">
        <v>20</v>
      </c>
      <c r="AN35" s="77">
        <v>20</v>
      </c>
      <c r="AO35" s="76"/>
      <c r="AP35" s="74">
        <f>VLOOKUP($A35,'Date Reference'!$K$6:$L$36,2,FALSE)</f>
        <v>44794</v>
      </c>
      <c r="AQ35" s="77">
        <v>30</v>
      </c>
      <c r="AR35" s="77">
        <v>37.5</v>
      </c>
      <c r="AS35" s="77">
        <v>22.5</v>
      </c>
      <c r="AT35" s="77">
        <v>37.5</v>
      </c>
      <c r="AU35" s="77">
        <v>30</v>
      </c>
      <c r="AV35" s="77">
        <v>40</v>
      </c>
    </row>
    <row r="36" spans="1:48" x14ac:dyDescent="0.25">
      <c r="A36">
        <v>22</v>
      </c>
      <c r="B36" s="41">
        <f>VLOOKUP($A36,'Date Reference'!$K$6:$L$36,2,FALSE)</f>
        <v>44795</v>
      </c>
      <c r="C36" s="77">
        <v>15</v>
      </c>
      <c r="D36" s="77">
        <v>30</v>
      </c>
      <c r="E36" s="77">
        <v>15</v>
      </c>
      <c r="F36" s="77">
        <v>30</v>
      </c>
      <c r="G36" s="77">
        <v>20</v>
      </c>
      <c r="H36" s="77">
        <v>20</v>
      </c>
      <c r="J36" s="62">
        <f>VLOOKUP($A36,'Date Reference'!$K$6:$L$36,2,FALSE)</f>
        <v>44795</v>
      </c>
      <c r="K36" s="77">
        <v>15</v>
      </c>
      <c r="L36" s="77">
        <v>37.5</v>
      </c>
      <c r="M36" s="77">
        <v>22.5</v>
      </c>
      <c r="N36" s="77">
        <v>30</v>
      </c>
      <c r="O36" s="77">
        <v>20</v>
      </c>
      <c r="P36" s="77">
        <v>30</v>
      </c>
      <c r="R36" s="41">
        <f>VLOOKUP($A36,'Date Reference'!$K$6:$L$36,2,FALSE)</f>
        <v>44795</v>
      </c>
      <c r="S36" s="77">
        <v>22.5</v>
      </c>
      <c r="T36" s="77">
        <v>30</v>
      </c>
      <c r="U36" s="77">
        <v>22.5</v>
      </c>
      <c r="V36" s="77">
        <v>30</v>
      </c>
      <c r="W36" s="77">
        <v>20</v>
      </c>
      <c r="X36" s="77">
        <v>40</v>
      </c>
      <c r="Y36" s="76"/>
      <c r="Z36" s="74">
        <f>VLOOKUP($A36,'Date Reference'!$K$6:$L$36,2,FALSE)</f>
        <v>44795</v>
      </c>
      <c r="AA36" s="77">
        <v>15</v>
      </c>
      <c r="AB36" s="77">
        <v>22.5</v>
      </c>
      <c r="AC36" s="77">
        <v>15</v>
      </c>
      <c r="AD36" s="77">
        <v>22.5</v>
      </c>
      <c r="AE36" s="77">
        <v>20</v>
      </c>
      <c r="AF36" s="77">
        <v>10</v>
      </c>
      <c r="AG36" s="76"/>
      <c r="AH36" s="74">
        <f>VLOOKUP($A36,'Date Reference'!$K$6:$L$36,2,FALSE)</f>
        <v>44795</v>
      </c>
      <c r="AI36" s="77">
        <v>15</v>
      </c>
      <c r="AJ36" s="77">
        <v>22.5</v>
      </c>
      <c r="AK36" s="77">
        <v>15</v>
      </c>
      <c r="AL36" s="77">
        <v>22.5</v>
      </c>
      <c r="AM36" s="77">
        <v>20</v>
      </c>
      <c r="AN36" s="77">
        <v>20</v>
      </c>
      <c r="AO36" s="76"/>
      <c r="AP36" s="74">
        <f>VLOOKUP($A36,'Date Reference'!$K$6:$L$36,2,FALSE)</f>
        <v>44795</v>
      </c>
      <c r="AQ36" s="77">
        <v>22.5</v>
      </c>
      <c r="AR36" s="77">
        <v>37.5</v>
      </c>
      <c r="AS36" s="77">
        <v>22.5</v>
      </c>
      <c r="AT36" s="77">
        <v>37.5</v>
      </c>
      <c r="AU36" s="77">
        <v>20</v>
      </c>
      <c r="AV36" s="77">
        <v>40</v>
      </c>
    </row>
    <row r="37" spans="1:48" x14ac:dyDescent="0.25">
      <c r="A37">
        <v>23</v>
      </c>
      <c r="B37" s="41">
        <f>VLOOKUP($A37,'Date Reference'!$K$6:$L$36,2,FALSE)</f>
        <v>44796</v>
      </c>
      <c r="C37" s="77">
        <v>15</v>
      </c>
      <c r="D37" s="77">
        <v>30</v>
      </c>
      <c r="E37" s="77">
        <v>15</v>
      </c>
      <c r="F37" s="77">
        <v>30</v>
      </c>
      <c r="G37" s="77">
        <v>20</v>
      </c>
      <c r="H37" s="77">
        <v>20</v>
      </c>
      <c r="J37" s="62">
        <f>VLOOKUP($A37,'Date Reference'!$K$6:$L$36,2,FALSE)</f>
        <v>44796</v>
      </c>
      <c r="K37" s="77">
        <v>15</v>
      </c>
      <c r="L37" s="77">
        <v>37.5</v>
      </c>
      <c r="M37" s="77">
        <v>22.5</v>
      </c>
      <c r="N37" s="77">
        <v>30</v>
      </c>
      <c r="O37" s="77">
        <v>20</v>
      </c>
      <c r="P37" s="77">
        <v>30</v>
      </c>
      <c r="R37" s="41">
        <f>VLOOKUP($A37,'Date Reference'!$K$6:$L$36,2,FALSE)</f>
        <v>44796</v>
      </c>
      <c r="S37" s="77">
        <v>22.5</v>
      </c>
      <c r="T37" s="77">
        <v>37.5</v>
      </c>
      <c r="U37" s="77">
        <v>22.5</v>
      </c>
      <c r="V37" s="77">
        <v>30</v>
      </c>
      <c r="W37" s="77">
        <v>10</v>
      </c>
      <c r="X37" s="77">
        <v>30</v>
      </c>
      <c r="Y37" s="76"/>
      <c r="Z37" s="74">
        <f>VLOOKUP($A37,'Date Reference'!$K$6:$L$36,2,FALSE)</f>
        <v>44796</v>
      </c>
      <c r="AA37" s="77">
        <v>15</v>
      </c>
      <c r="AB37" s="77">
        <v>22.5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44796</v>
      </c>
      <c r="AI37" s="77">
        <v>22.5</v>
      </c>
      <c r="AJ37" s="77">
        <v>15</v>
      </c>
      <c r="AK37" s="77">
        <v>22.5</v>
      </c>
      <c r="AL37" s="77">
        <v>15</v>
      </c>
      <c r="AM37" s="77">
        <v>20</v>
      </c>
      <c r="AN37" s="77">
        <v>20</v>
      </c>
      <c r="AO37" s="76"/>
      <c r="AP37" s="74">
        <f>VLOOKUP($A37,'Date Reference'!$K$6:$L$36,2,FALSE)</f>
        <v>44796</v>
      </c>
      <c r="AQ37" s="77">
        <v>22.5</v>
      </c>
      <c r="AR37" s="77">
        <v>37.5</v>
      </c>
      <c r="AS37" s="77">
        <v>22.5</v>
      </c>
      <c r="AT37" s="77">
        <v>30</v>
      </c>
      <c r="AU37" s="77">
        <v>20</v>
      </c>
      <c r="AV37" s="77">
        <v>40</v>
      </c>
    </row>
    <row r="38" spans="1:48" x14ac:dyDescent="0.25">
      <c r="A38">
        <v>24</v>
      </c>
      <c r="B38" s="41">
        <f>VLOOKUP($A38,'Date Reference'!$K$6:$L$36,2,FALSE)</f>
        <v>44797</v>
      </c>
      <c r="C38" s="77">
        <v>15</v>
      </c>
      <c r="D38" s="77">
        <v>30</v>
      </c>
      <c r="E38" s="77">
        <v>15</v>
      </c>
      <c r="F38" s="77">
        <v>30</v>
      </c>
      <c r="G38" s="78">
        <v>20</v>
      </c>
      <c r="H38" s="77">
        <v>20</v>
      </c>
      <c r="J38" s="62">
        <f>VLOOKUP($A38,'Date Reference'!$K$6:$L$36,2,FALSE)</f>
        <v>44797</v>
      </c>
      <c r="K38" s="77">
        <v>15</v>
      </c>
      <c r="L38" s="77">
        <v>37.5</v>
      </c>
      <c r="M38" s="77">
        <v>15</v>
      </c>
      <c r="N38" s="77">
        <v>37.5</v>
      </c>
      <c r="O38" s="78">
        <v>20</v>
      </c>
      <c r="P38" s="77">
        <v>20</v>
      </c>
      <c r="R38" s="41">
        <f>VLOOKUP($A38,'Date Reference'!$K$6:$L$36,2,FALSE)</f>
        <v>44797</v>
      </c>
      <c r="S38" s="77">
        <v>22.5</v>
      </c>
      <c r="T38" s="77">
        <v>37.5</v>
      </c>
      <c r="U38" s="77">
        <v>22.5</v>
      </c>
      <c r="V38" s="77">
        <v>30</v>
      </c>
      <c r="W38" s="78">
        <v>20</v>
      </c>
      <c r="X38" s="77">
        <v>30</v>
      </c>
      <c r="Y38" s="76"/>
      <c r="Z38" s="74">
        <f>VLOOKUP($A38,'Date Reference'!$K$6:$L$36,2,FALSE)</f>
        <v>44797</v>
      </c>
      <c r="AA38" s="77">
        <v>22.5</v>
      </c>
      <c r="AB38" s="77">
        <v>22.5</v>
      </c>
      <c r="AC38" s="77">
        <v>22.5</v>
      </c>
      <c r="AD38" s="77">
        <v>22.5</v>
      </c>
      <c r="AE38" s="78">
        <v>30</v>
      </c>
      <c r="AF38" s="77">
        <v>20</v>
      </c>
      <c r="AG38" s="76"/>
      <c r="AH38" s="74">
        <f>VLOOKUP($A38,'Date Reference'!$K$6:$L$36,2,FALSE)</f>
        <v>44797</v>
      </c>
      <c r="AI38" s="85">
        <v>15</v>
      </c>
      <c r="AJ38" s="77">
        <v>22.5</v>
      </c>
      <c r="AK38" s="77">
        <v>15</v>
      </c>
      <c r="AL38" s="77">
        <v>22.5</v>
      </c>
      <c r="AM38" s="78">
        <v>20</v>
      </c>
      <c r="AN38" s="77">
        <v>20</v>
      </c>
      <c r="AO38" s="76"/>
      <c r="AP38" s="74">
        <f>VLOOKUP($A38,'Date Reference'!$K$6:$L$36,2,FALSE)</f>
        <v>44797</v>
      </c>
      <c r="AQ38" s="77">
        <v>22.5</v>
      </c>
      <c r="AR38" s="77">
        <v>37.5</v>
      </c>
      <c r="AS38" s="77">
        <v>22.5</v>
      </c>
      <c r="AT38" s="77">
        <v>30</v>
      </c>
      <c r="AU38" s="78">
        <v>20</v>
      </c>
      <c r="AV38" s="78">
        <v>40</v>
      </c>
    </row>
    <row r="39" spans="1:48" x14ac:dyDescent="0.25">
      <c r="A39">
        <v>25</v>
      </c>
      <c r="B39" s="41">
        <f>VLOOKUP($A39,'Date Reference'!$K$6:$L$36,2,FALSE)</f>
        <v>44798</v>
      </c>
      <c r="C39" s="77">
        <v>15</v>
      </c>
      <c r="D39" s="79">
        <v>22.5</v>
      </c>
      <c r="E39" s="77">
        <v>15</v>
      </c>
      <c r="F39" s="77">
        <v>30</v>
      </c>
      <c r="G39" s="78">
        <v>20</v>
      </c>
      <c r="H39" s="77">
        <v>20</v>
      </c>
      <c r="J39" s="62">
        <f>VLOOKUP($A39,'Date Reference'!$K$6:$L$36,2,FALSE)</f>
        <v>44798</v>
      </c>
      <c r="K39" s="77">
        <v>15</v>
      </c>
      <c r="L39" s="77">
        <v>37.5</v>
      </c>
      <c r="M39" s="77">
        <v>22.5</v>
      </c>
      <c r="N39" s="77">
        <v>30</v>
      </c>
      <c r="O39" s="78">
        <v>20</v>
      </c>
      <c r="P39" s="77">
        <v>30</v>
      </c>
      <c r="R39" s="41">
        <f>VLOOKUP($A39,'Date Reference'!$K$6:$L$36,2,FALSE)</f>
        <v>44798</v>
      </c>
      <c r="S39" s="77">
        <v>22.5</v>
      </c>
      <c r="T39" s="77">
        <v>30</v>
      </c>
      <c r="U39" s="77">
        <v>22.5</v>
      </c>
      <c r="V39" s="77">
        <v>30</v>
      </c>
      <c r="W39" s="78">
        <v>20</v>
      </c>
      <c r="X39" s="77">
        <v>30</v>
      </c>
      <c r="Y39" s="76"/>
      <c r="Z39" s="74">
        <f>VLOOKUP($A39,'Date Reference'!$K$6:$L$36,2,FALSE)</f>
        <v>44798</v>
      </c>
      <c r="AA39" s="77">
        <v>15</v>
      </c>
      <c r="AB39" s="77">
        <v>22.5</v>
      </c>
      <c r="AC39" s="77">
        <v>15</v>
      </c>
      <c r="AD39" s="77">
        <v>22.5</v>
      </c>
      <c r="AE39" s="78">
        <v>20</v>
      </c>
      <c r="AF39" s="77">
        <v>10</v>
      </c>
      <c r="AG39" s="76"/>
      <c r="AH39" s="74">
        <f>VLOOKUP($A39,'Date Reference'!$K$6:$L$36,2,FALSE)</f>
        <v>44798</v>
      </c>
      <c r="AI39" s="77">
        <v>15</v>
      </c>
      <c r="AJ39" s="77">
        <v>22.5</v>
      </c>
      <c r="AK39" s="77">
        <v>15</v>
      </c>
      <c r="AL39" s="77">
        <v>22.5</v>
      </c>
      <c r="AM39" s="78">
        <v>20</v>
      </c>
      <c r="AN39" s="77">
        <v>20</v>
      </c>
      <c r="AO39" s="76"/>
      <c r="AP39" s="74">
        <f>VLOOKUP($A39,'Date Reference'!$K$6:$L$36,2,FALSE)</f>
        <v>44798</v>
      </c>
      <c r="AQ39" s="77">
        <v>22.5</v>
      </c>
      <c r="AR39" s="77">
        <v>30</v>
      </c>
      <c r="AS39" s="77">
        <v>15</v>
      </c>
      <c r="AT39" s="77">
        <v>45</v>
      </c>
      <c r="AU39" s="78">
        <v>20</v>
      </c>
      <c r="AV39" s="78">
        <v>40</v>
      </c>
    </row>
    <row r="40" spans="1:48" x14ac:dyDescent="0.25">
      <c r="A40">
        <v>26</v>
      </c>
      <c r="B40" s="41">
        <f>VLOOKUP($A40,'Date Reference'!$K$6:$L$36,2,FALSE)</f>
        <v>44799</v>
      </c>
      <c r="C40" s="77">
        <v>15</v>
      </c>
      <c r="D40" s="77">
        <v>30</v>
      </c>
      <c r="E40" s="77">
        <v>15</v>
      </c>
      <c r="F40" s="77">
        <v>30</v>
      </c>
      <c r="G40" s="78">
        <v>20</v>
      </c>
      <c r="H40" s="77">
        <v>20</v>
      </c>
      <c r="J40" s="62">
        <f>VLOOKUP($A40,'Date Reference'!$K$6:$L$36,2,FALSE)</f>
        <v>44799</v>
      </c>
      <c r="K40" s="77">
        <v>22.5</v>
      </c>
      <c r="L40" s="77">
        <v>30</v>
      </c>
      <c r="M40" s="77">
        <v>22.5</v>
      </c>
      <c r="N40" s="77">
        <v>30</v>
      </c>
      <c r="O40" s="78">
        <v>20</v>
      </c>
      <c r="P40" s="77">
        <v>30</v>
      </c>
      <c r="R40" s="41">
        <f>VLOOKUP($A40,'Date Reference'!$K$6:$L$36,2,FALSE)</f>
        <v>44799</v>
      </c>
      <c r="S40" s="77">
        <v>22.5</v>
      </c>
      <c r="T40" s="77">
        <v>30</v>
      </c>
      <c r="U40" s="77">
        <v>22.5</v>
      </c>
      <c r="V40" s="77">
        <v>37.5</v>
      </c>
      <c r="W40" s="78">
        <v>20</v>
      </c>
      <c r="X40" s="77">
        <v>30</v>
      </c>
      <c r="Y40" s="76"/>
      <c r="Z40" s="74">
        <f>VLOOKUP($A40,'Date Reference'!$K$6:$L$36,2,FALSE)</f>
        <v>44799</v>
      </c>
      <c r="AA40" s="77">
        <v>15</v>
      </c>
      <c r="AB40" s="77">
        <v>22.5</v>
      </c>
      <c r="AC40" s="77">
        <v>15</v>
      </c>
      <c r="AD40" s="77">
        <v>22.5</v>
      </c>
      <c r="AE40" s="78">
        <v>20</v>
      </c>
      <c r="AF40" s="77">
        <v>20</v>
      </c>
      <c r="AG40" s="76"/>
      <c r="AH40" s="74">
        <f>VLOOKUP($A40,'Date Reference'!$K$6:$L$36,2,FALSE)</f>
        <v>44799</v>
      </c>
      <c r="AI40" s="77">
        <v>15</v>
      </c>
      <c r="AJ40" s="77">
        <v>22.5</v>
      </c>
      <c r="AK40" s="77">
        <v>15</v>
      </c>
      <c r="AL40" s="77">
        <v>22.5</v>
      </c>
      <c r="AM40" s="78">
        <v>20</v>
      </c>
      <c r="AN40" s="77">
        <v>20</v>
      </c>
      <c r="AO40" s="76"/>
      <c r="AP40" s="74">
        <f>VLOOKUP($A40,'Date Reference'!$K$6:$L$36,2,FALSE)</f>
        <v>44799</v>
      </c>
      <c r="AQ40" s="77">
        <v>22.5</v>
      </c>
      <c r="AR40" s="77">
        <v>37.5</v>
      </c>
      <c r="AS40" s="77">
        <v>22.5</v>
      </c>
      <c r="AT40" s="77">
        <v>37.5</v>
      </c>
      <c r="AU40" s="78">
        <v>20</v>
      </c>
      <c r="AV40" s="78">
        <v>40</v>
      </c>
    </row>
    <row r="41" spans="1:48" x14ac:dyDescent="0.25">
      <c r="A41">
        <v>27</v>
      </c>
      <c r="B41" s="41">
        <f>VLOOKUP($A41,'Date Reference'!$K$6:$L$36,2,FALSE)</f>
        <v>44800</v>
      </c>
      <c r="C41" s="77">
        <v>15</v>
      </c>
      <c r="D41" s="77">
        <v>30</v>
      </c>
      <c r="E41" s="77">
        <v>15</v>
      </c>
      <c r="F41" s="77">
        <v>30</v>
      </c>
      <c r="G41" s="78">
        <v>20</v>
      </c>
      <c r="H41" s="77">
        <v>20</v>
      </c>
      <c r="J41" s="62">
        <f>VLOOKUP($A41,'Date Reference'!$K$6:$L$36,2,FALSE)</f>
        <v>44800</v>
      </c>
      <c r="K41" s="77">
        <v>22.5</v>
      </c>
      <c r="L41" s="77">
        <v>30</v>
      </c>
      <c r="M41" s="77">
        <v>30</v>
      </c>
      <c r="N41" s="77">
        <v>22.5</v>
      </c>
      <c r="O41" s="78">
        <v>20</v>
      </c>
      <c r="P41" s="77">
        <v>30</v>
      </c>
      <c r="R41" s="41">
        <f>VLOOKUP($A41,'Date Reference'!$K$6:$L$36,2,FALSE)</f>
        <v>44800</v>
      </c>
      <c r="S41" s="77">
        <v>30</v>
      </c>
      <c r="T41" s="77">
        <v>37.5</v>
      </c>
      <c r="U41" s="77">
        <v>22.5</v>
      </c>
      <c r="V41" s="77">
        <v>30</v>
      </c>
      <c r="W41" s="78">
        <v>20</v>
      </c>
      <c r="X41" s="77">
        <v>30</v>
      </c>
      <c r="Y41" s="76"/>
      <c r="Z41" s="74">
        <f>VLOOKUP($A41,'Date Reference'!$K$6:$L$36,2,FALSE)</f>
        <v>44800</v>
      </c>
      <c r="AA41" s="77">
        <v>15</v>
      </c>
      <c r="AB41" s="77">
        <v>30</v>
      </c>
      <c r="AC41" s="77">
        <v>15</v>
      </c>
      <c r="AD41" s="77">
        <v>30</v>
      </c>
      <c r="AE41" s="78">
        <v>20</v>
      </c>
      <c r="AF41" s="77">
        <v>20</v>
      </c>
      <c r="AG41" s="76"/>
      <c r="AH41" s="74">
        <f>VLOOKUP($A41,'Date Reference'!$K$6:$L$36,2,FALSE)</f>
        <v>44800</v>
      </c>
      <c r="AI41" s="77">
        <v>15</v>
      </c>
      <c r="AJ41" s="77">
        <v>15</v>
      </c>
      <c r="AK41" s="77">
        <v>15</v>
      </c>
      <c r="AL41" s="77">
        <v>22.5</v>
      </c>
      <c r="AM41" s="78">
        <v>20</v>
      </c>
      <c r="AN41" s="77">
        <v>20</v>
      </c>
      <c r="AO41" s="76"/>
      <c r="AP41" s="74">
        <f>VLOOKUP($A41,'Date Reference'!$K$6:$L$36,2,FALSE)</f>
        <v>44800</v>
      </c>
      <c r="AQ41" s="77">
        <v>22.5</v>
      </c>
      <c r="AR41" s="77">
        <v>37.5</v>
      </c>
      <c r="AS41" s="77">
        <v>15</v>
      </c>
      <c r="AT41" s="77">
        <v>45</v>
      </c>
      <c r="AU41" s="78">
        <v>20</v>
      </c>
      <c r="AV41" s="78">
        <v>40</v>
      </c>
    </row>
    <row r="42" spans="1:48" x14ac:dyDescent="0.25">
      <c r="A42">
        <v>28</v>
      </c>
      <c r="B42" s="41">
        <f>VLOOKUP($A42,'Date Reference'!$K$6:$L$36,2,FALSE)</f>
        <v>44801</v>
      </c>
      <c r="C42" s="77">
        <v>15</v>
      </c>
      <c r="D42" s="77">
        <v>30</v>
      </c>
      <c r="E42" s="77">
        <v>15</v>
      </c>
      <c r="F42" s="77">
        <v>30</v>
      </c>
      <c r="G42" s="78">
        <v>20</v>
      </c>
      <c r="H42" s="77">
        <v>20</v>
      </c>
      <c r="J42" s="62">
        <f>VLOOKUP($A42,'Date Reference'!$K$6:$L$36,2,FALSE)</f>
        <v>44801</v>
      </c>
      <c r="K42" s="77">
        <v>15</v>
      </c>
      <c r="L42" s="77">
        <v>37.5</v>
      </c>
      <c r="M42" s="77">
        <v>22.5</v>
      </c>
      <c r="N42" s="77">
        <v>30</v>
      </c>
      <c r="O42" s="78">
        <v>20</v>
      </c>
      <c r="P42" s="77">
        <v>30</v>
      </c>
      <c r="R42" s="41">
        <f>VLOOKUP($A42,'Date Reference'!$K$6:$L$36,2,FALSE)</f>
        <v>44801</v>
      </c>
      <c r="S42" s="77">
        <v>22.5</v>
      </c>
      <c r="T42" s="77">
        <v>37.5</v>
      </c>
      <c r="U42" s="77">
        <v>22.5</v>
      </c>
      <c r="V42" s="77">
        <v>37.5</v>
      </c>
      <c r="W42" s="78">
        <v>20</v>
      </c>
      <c r="X42" s="77">
        <v>30</v>
      </c>
      <c r="Y42" s="76"/>
      <c r="Z42" s="74">
        <f>VLOOKUP($A42,'Date Reference'!$K$6:$L$36,2,FALSE)</f>
        <v>44801</v>
      </c>
      <c r="AA42" s="77">
        <v>15</v>
      </c>
      <c r="AB42" s="77">
        <v>30</v>
      </c>
      <c r="AC42" s="77">
        <v>15</v>
      </c>
      <c r="AD42" s="77">
        <v>30</v>
      </c>
      <c r="AE42" s="78">
        <v>20</v>
      </c>
      <c r="AF42" s="77">
        <v>20</v>
      </c>
      <c r="AG42" s="76"/>
      <c r="AH42" s="74">
        <f>VLOOKUP($A42,'Date Reference'!$K$6:$L$36,2,FALSE)</f>
        <v>44801</v>
      </c>
      <c r="AI42" s="77">
        <v>15</v>
      </c>
      <c r="AJ42" s="77">
        <v>22.5</v>
      </c>
      <c r="AK42" s="77">
        <v>15</v>
      </c>
      <c r="AL42" s="77">
        <v>30</v>
      </c>
      <c r="AM42" s="78">
        <v>20</v>
      </c>
      <c r="AN42" s="77">
        <v>30</v>
      </c>
      <c r="AO42" s="76"/>
      <c r="AP42" s="74">
        <f>VLOOKUP($A42,'Date Reference'!$K$6:$L$36,2,FALSE)</f>
        <v>44801</v>
      </c>
      <c r="AQ42" s="77">
        <v>30</v>
      </c>
      <c r="AR42" s="77">
        <v>37.5</v>
      </c>
      <c r="AS42" s="77">
        <v>22.5</v>
      </c>
      <c r="AT42" s="77">
        <v>37.5</v>
      </c>
      <c r="AU42" s="78">
        <v>20</v>
      </c>
      <c r="AV42" s="78">
        <v>40</v>
      </c>
    </row>
    <row r="43" spans="1:48" x14ac:dyDescent="0.25">
      <c r="A43">
        <v>29</v>
      </c>
      <c r="B43" s="41">
        <f>VLOOKUP($A43,'Date Reference'!$K$6:$L$36,2,FALSE)</f>
        <v>44802</v>
      </c>
      <c r="C43" s="77">
        <v>15</v>
      </c>
      <c r="D43" s="77">
        <v>30</v>
      </c>
      <c r="E43" s="77">
        <v>15</v>
      </c>
      <c r="F43" s="77">
        <v>30</v>
      </c>
      <c r="G43" s="78">
        <v>20</v>
      </c>
      <c r="H43" s="77">
        <v>20</v>
      </c>
      <c r="J43" s="62">
        <f>VLOOKUP($A43,'Date Reference'!$K$6:$L$36,2,FALSE)</f>
        <v>44802</v>
      </c>
      <c r="K43" s="77">
        <v>15</v>
      </c>
      <c r="L43" s="77">
        <v>37.5</v>
      </c>
      <c r="M43" s="77">
        <v>22.5</v>
      </c>
      <c r="N43" s="77">
        <v>30</v>
      </c>
      <c r="O43" s="78">
        <v>20</v>
      </c>
      <c r="P43" s="77">
        <v>30</v>
      </c>
      <c r="R43" s="41">
        <f>VLOOKUP($A43,'Date Reference'!$K$6:$L$36,2,FALSE)</f>
        <v>44802</v>
      </c>
      <c r="S43" s="77">
        <v>30</v>
      </c>
      <c r="T43" s="77">
        <v>30</v>
      </c>
      <c r="U43" s="77">
        <v>22.5</v>
      </c>
      <c r="V43" s="77">
        <v>37.5</v>
      </c>
      <c r="W43" s="78">
        <v>20</v>
      </c>
      <c r="X43" s="77">
        <v>30</v>
      </c>
      <c r="Y43" s="76"/>
      <c r="Z43" s="74">
        <f>VLOOKUP($A43,'Date Reference'!$K$6:$L$36,2,FALSE)</f>
        <v>44802</v>
      </c>
      <c r="AA43" s="77">
        <v>15</v>
      </c>
      <c r="AB43" s="77">
        <v>30</v>
      </c>
      <c r="AC43" s="77">
        <v>15</v>
      </c>
      <c r="AD43" s="77">
        <v>30</v>
      </c>
      <c r="AE43" s="78">
        <v>20</v>
      </c>
      <c r="AF43" s="77">
        <v>20</v>
      </c>
      <c r="AG43" s="76"/>
      <c r="AH43" s="74">
        <f>VLOOKUP($A43,'Date Reference'!$K$6:$L$36,2,FALSE)</f>
        <v>44802</v>
      </c>
      <c r="AI43" s="77">
        <v>15</v>
      </c>
      <c r="AJ43" s="77">
        <v>30</v>
      </c>
      <c r="AK43" s="77">
        <v>15</v>
      </c>
      <c r="AL43" s="77">
        <v>30</v>
      </c>
      <c r="AM43" s="78">
        <v>20</v>
      </c>
      <c r="AN43" s="77">
        <v>30</v>
      </c>
      <c r="AO43" s="76"/>
      <c r="AP43" s="74">
        <f>VLOOKUP($A43,'Date Reference'!$K$6:$L$36,2,FALSE)</f>
        <v>44802</v>
      </c>
      <c r="AQ43" s="77">
        <v>22.5</v>
      </c>
      <c r="AR43" s="77">
        <v>37.5</v>
      </c>
      <c r="AS43" s="77">
        <v>22.5</v>
      </c>
      <c r="AT43" s="77">
        <v>37.5</v>
      </c>
      <c r="AU43" s="78">
        <v>20</v>
      </c>
      <c r="AV43" s="78">
        <v>40</v>
      </c>
    </row>
    <row r="44" spans="1:48" x14ac:dyDescent="0.25">
      <c r="A44">
        <v>30</v>
      </c>
      <c r="B44" s="41">
        <f>VLOOKUP($A44,'Date Reference'!$K$6:$L$36,2,FALSE)</f>
        <v>44803</v>
      </c>
      <c r="C44" s="77">
        <v>15</v>
      </c>
      <c r="D44" s="77">
        <v>30</v>
      </c>
      <c r="E44" s="77">
        <v>15</v>
      </c>
      <c r="F44" s="77">
        <v>37.5</v>
      </c>
      <c r="G44" s="78">
        <v>20</v>
      </c>
      <c r="H44" s="77">
        <v>20</v>
      </c>
      <c r="J44" s="62">
        <f>VLOOKUP($A44,'Date Reference'!$K$6:$L$36,2,FALSE)</f>
        <v>44803</v>
      </c>
      <c r="K44" s="77">
        <v>22.5</v>
      </c>
      <c r="L44" s="77">
        <v>30</v>
      </c>
      <c r="M44" s="77">
        <v>15</v>
      </c>
      <c r="N44" s="77">
        <v>37.5</v>
      </c>
      <c r="O44" s="78">
        <v>20</v>
      </c>
      <c r="P44" s="77">
        <v>30</v>
      </c>
      <c r="R44" s="41">
        <f>VLOOKUP($A44,'Date Reference'!$K$6:$L$36,2,FALSE)</f>
        <v>44803</v>
      </c>
      <c r="S44" s="77">
        <v>22.5</v>
      </c>
      <c r="T44" s="77">
        <v>30</v>
      </c>
      <c r="U44" s="77">
        <v>22.5</v>
      </c>
      <c r="V44" s="77">
        <v>22.5</v>
      </c>
      <c r="W44" s="78">
        <v>20</v>
      </c>
      <c r="X44" s="77">
        <v>30</v>
      </c>
      <c r="Y44" s="76"/>
      <c r="Z44" s="74">
        <f>VLOOKUP($A44,'Date Reference'!$K$6:$L$36,2,FALSE)</f>
        <v>44803</v>
      </c>
      <c r="AA44" s="77">
        <v>15</v>
      </c>
      <c r="AB44" s="77">
        <v>30</v>
      </c>
      <c r="AC44" s="77">
        <v>15</v>
      </c>
      <c r="AD44" s="77">
        <v>30</v>
      </c>
      <c r="AE44" s="78">
        <v>20</v>
      </c>
      <c r="AF44" s="77">
        <v>20</v>
      </c>
      <c r="AG44" s="76"/>
      <c r="AH44" s="74">
        <f>VLOOKUP($A44,'Date Reference'!$K$6:$L$36,2,FALSE)</f>
        <v>44803</v>
      </c>
      <c r="AI44" s="77">
        <v>15</v>
      </c>
      <c r="AJ44" s="77">
        <v>30</v>
      </c>
      <c r="AK44" s="77">
        <v>15</v>
      </c>
      <c r="AL44" s="77">
        <v>37.5</v>
      </c>
      <c r="AM44" s="78">
        <v>30</v>
      </c>
      <c r="AN44" s="77">
        <v>20</v>
      </c>
      <c r="AO44" s="76"/>
      <c r="AP44" s="74">
        <f>VLOOKUP($A44,'Date Reference'!$K$6:$L$36,2,FALSE)</f>
        <v>44803</v>
      </c>
      <c r="AQ44" s="77">
        <v>22.5</v>
      </c>
      <c r="AR44" s="77">
        <v>37.5</v>
      </c>
      <c r="AS44" s="77">
        <v>15</v>
      </c>
      <c r="AT44" s="77">
        <v>30</v>
      </c>
      <c r="AU44" s="78">
        <v>20</v>
      </c>
      <c r="AV44" s="78">
        <v>40</v>
      </c>
    </row>
    <row r="45" spans="1:48" ht="15.75" thickBot="1" x14ac:dyDescent="0.3">
      <c r="A45">
        <v>31</v>
      </c>
      <c r="B45" s="62">
        <f>VLOOKUP($A45,'Date Reference'!$K$6:$L$36,2,FALSE)</f>
        <v>44804</v>
      </c>
      <c r="C45" s="77">
        <v>15</v>
      </c>
      <c r="D45" s="79">
        <v>22.5</v>
      </c>
      <c r="E45" s="77">
        <v>15</v>
      </c>
      <c r="F45" s="77">
        <v>30</v>
      </c>
      <c r="G45" s="78">
        <v>20</v>
      </c>
      <c r="H45" s="77">
        <v>20</v>
      </c>
      <c r="J45" s="62">
        <f>VLOOKUP($A45,'Date Reference'!$K$6:$L$36,2,FALSE)</f>
        <v>44804</v>
      </c>
      <c r="K45" s="77">
        <v>22.5</v>
      </c>
      <c r="L45" s="77">
        <v>30</v>
      </c>
      <c r="M45" s="77">
        <v>22.5</v>
      </c>
      <c r="N45" s="77">
        <v>30</v>
      </c>
      <c r="O45" s="78">
        <v>20</v>
      </c>
      <c r="P45" s="77">
        <v>30</v>
      </c>
      <c r="R45" s="42">
        <f>VLOOKUP($A45,'Date Reference'!$K$6:$L$36,2,FALSE)</f>
        <v>44804</v>
      </c>
      <c r="S45" s="77">
        <v>22.5</v>
      </c>
      <c r="T45" s="77">
        <v>22.5</v>
      </c>
      <c r="U45" s="77">
        <v>22.5</v>
      </c>
      <c r="V45" s="77">
        <v>22.5</v>
      </c>
      <c r="W45" s="78">
        <v>20</v>
      </c>
      <c r="X45" s="77">
        <v>20</v>
      </c>
      <c r="Y45" s="76"/>
      <c r="Z45" s="75">
        <f>VLOOKUP($A45,'Date Reference'!$K$6:$L$36,2,FALSE)</f>
        <v>44804</v>
      </c>
      <c r="AA45" s="77">
        <v>15</v>
      </c>
      <c r="AB45" s="77">
        <v>22.5</v>
      </c>
      <c r="AC45" s="77">
        <v>15</v>
      </c>
      <c r="AD45" s="77">
        <v>30</v>
      </c>
      <c r="AE45" s="78">
        <v>20</v>
      </c>
      <c r="AF45" s="77">
        <v>20</v>
      </c>
      <c r="AG45" s="76"/>
      <c r="AH45" s="75">
        <f>VLOOKUP($A45,'Date Reference'!$K$6:$L$36,2,FALSE)</f>
        <v>44804</v>
      </c>
      <c r="AI45" s="77">
        <v>15</v>
      </c>
      <c r="AJ45" s="77">
        <v>22.5</v>
      </c>
      <c r="AK45" s="77">
        <v>15</v>
      </c>
      <c r="AL45" s="77">
        <v>30</v>
      </c>
      <c r="AM45" s="78">
        <v>20</v>
      </c>
      <c r="AN45" s="77">
        <v>20</v>
      </c>
      <c r="AO45" s="76"/>
      <c r="AP45" s="75">
        <f>VLOOKUP($A45,'Date Reference'!$K$6:$L$36,2,FALSE)</f>
        <v>44804</v>
      </c>
      <c r="AQ45" s="77">
        <v>15</v>
      </c>
      <c r="AR45" s="77">
        <v>45</v>
      </c>
      <c r="AS45" s="77">
        <v>22.5</v>
      </c>
      <c r="AT45" s="77">
        <v>37.5</v>
      </c>
      <c r="AU45" s="78">
        <v>20</v>
      </c>
      <c r="AV45" s="78">
        <v>40</v>
      </c>
    </row>
    <row r="46" spans="1:48" ht="16.5" thickBot="1" x14ac:dyDescent="0.3">
      <c r="B46" s="32" t="s">
        <v>83</v>
      </c>
      <c r="C46" s="71">
        <f>SUM(C15:C45)-SUMIF($B$15:$B$45,"",C15:C45)</f>
        <v>457.5</v>
      </c>
      <c r="D46" s="71">
        <f t="shared" ref="D46:H46" si="0">SUM(D15:D45)-SUMIF($B$15:$B$45,"",D15:D45)</f>
        <v>900</v>
      </c>
      <c r="E46" s="71">
        <f t="shared" si="0"/>
        <v>465</v>
      </c>
      <c r="F46" s="71">
        <f t="shared" si="0"/>
        <v>930</v>
      </c>
      <c r="G46" s="71">
        <f t="shared" si="0"/>
        <v>610</v>
      </c>
      <c r="H46" s="71">
        <f t="shared" si="0"/>
        <v>630</v>
      </c>
      <c r="J46" s="32" t="s">
        <v>83</v>
      </c>
      <c r="K46" s="71">
        <f>SUM(K15:K45)-SUMIF($J$15:$J$45,"",K15:K45)</f>
        <v>600</v>
      </c>
      <c r="L46" s="71">
        <f t="shared" ref="L46:P46" si="1">SUM(L15:L45)-SUMIF($J$15:$J$45,"",L15:L45)</f>
        <v>1035</v>
      </c>
      <c r="M46" s="71">
        <f>SUM(M15:M45)-SUMIF($J$15:$J$45,"",M15:M45)</f>
        <v>675</v>
      </c>
      <c r="N46" s="71">
        <f>SUM(N15:N45)-SUMIF($J$15:$J$45,"",N15:N45)</f>
        <v>967.5</v>
      </c>
      <c r="O46" s="71">
        <f t="shared" si="1"/>
        <v>610</v>
      </c>
      <c r="P46" s="71">
        <f t="shared" si="1"/>
        <v>930</v>
      </c>
      <c r="Q46" s="4"/>
      <c r="R46" s="32" t="s">
        <v>83</v>
      </c>
      <c r="S46" s="71">
        <f>SUM(S15:S45)-SUMIF($S$15:$S$45,"",S15:S45)</f>
        <v>750</v>
      </c>
      <c r="T46" s="71">
        <f t="shared" ref="T46:X46" si="2">SUM(T15:T45)-SUMIF($S$15:$S$45,"",T15:T45)</f>
        <v>862.5</v>
      </c>
      <c r="U46" s="71">
        <f t="shared" si="2"/>
        <v>682.5</v>
      </c>
      <c r="V46" s="71">
        <f t="shared" si="2"/>
        <v>840</v>
      </c>
      <c r="W46" s="71">
        <f t="shared" si="2"/>
        <v>630</v>
      </c>
      <c r="X46" s="71">
        <f t="shared" si="2"/>
        <v>780</v>
      </c>
      <c r="Z46" s="32" t="s">
        <v>83</v>
      </c>
      <c r="AA46" s="71">
        <f>SUM(AA15:AA45)-SUMIF($Z$15:$Z$45,"",AA15:AA45)</f>
        <v>472.5</v>
      </c>
      <c r="AB46" s="71">
        <f t="shared" ref="AB46:AF46" si="3">SUM(AB15:AB45)-SUMIF($Z$15:$Z$45,"",AB15:AB45)</f>
        <v>787.5</v>
      </c>
      <c r="AC46" s="71">
        <f t="shared" si="3"/>
        <v>487.5</v>
      </c>
      <c r="AD46" s="71">
        <f t="shared" si="3"/>
        <v>802.5</v>
      </c>
      <c r="AE46" s="71">
        <f t="shared" si="3"/>
        <v>640</v>
      </c>
      <c r="AF46" s="71">
        <f t="shared" si="3"/>
        <v>460</v>
      </c>
      <c r="AG46" s="71"/>
      <c r="AH46" s="32" t="s">
        <v>83</v>
      </c>
      <c r="AI46" s="71">
        <f>SUM(AI15:AI45)-SUMIF($AH$15:$AH$45,"",AI15:AI45)</f>
        <v>480</v>
      </c>
      <c r="AJ46" s="71">
        <f t="shared" ref="AJ46:AN46" si="4">SUM(AJ15:AJ45)-SUMIF($AH$15:$AH$45,"",AJ15:AJ45)</f>
        <v>682.5</v>
      </c>
      <c r="AK46" s="71">
        <f>SUM(AK15:AK45)-SUMIF($AH$15:$AH$45,"",AK15:AK45)</f>
        <v>487.5</v>
      </c>
      <c r="AL46" s="71">
        <f t="shared" si="4"/>
        <v>720</v>
      </c>
      <c r="AM46" s="71">
        <f t="shared" si="4"/>
        <v>620</v>
      </c>
      <c r="AN46" s="71">
        <f t="shared" si="4"/>
        <v>630</v>
      </c>
      <c r="AP46" s="32" t="s">
        <v>83</v>
      </c>
      <c r="AQ46" s="71">
        <f>SUM(AQ15:AQ45)-SUMIF($AP$15:$AP$45,"",AQ15:AQ45)</f>
        <v>697.5</v>
      </c>
      <c r="AR46" s="71">
        <f t="shared" ref="AR46:AV46" si="5">SUM(AR15:AR45)-SUMIF($AP$15:$AP$45,"",AR15:AR45)</f>
        <v>1162.5</v>
      </c>
      <c r="AS46" s="71">
        <f t="shared" si="5"/>
        <v>660</v>
      </c>
      <c r="AT46" s="71">
        <f t="shared" si="5"/>
        <v>1177.5</v>
      </c>
      <c r="AU46" s="71">
        <f t="shared" si="5"/>
        <v>640</v>
      </c>
      <c r="AV46" s="82">
        <f t="shared" si="5"/>
        <v>1270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9" t="s">
        <v>116</v>
      </c>
      <c r="C49" s="90"/>
      <c r="D49" s="90"/>
      <c r="E49" s="90"/>
      <c r="F49" s="90"/>
      <c r="G49" s="90"/>
      <c r="H49" s="91"/>
    </row>
    <row r="50" spans="2:24" ht="15.75" thickBot="1" x14ac:dyDescent="0.3">
      <c r="B50" s="92"/>
      <c r="C50" s="93"/>
      <c r="D50" s="93"/>
      <c r="E50" s="93"/>
      <c r="F50" s="93"/>
      <c r="G50" s="93"/>
      <c r="H50" s="94"/>
    </row>
    <row r="51" spans="2:24" x14ac:dyDescent="0.25">
      <c r="B51" s="108" t="s">
        <v>106</v>
      </c>
      <c r="C51" s="108"/>
      <c r="D51" s="108"/>
      <c r="E51" s="108"/>
      <c r="F51" s="108"/>
      <c r="G51" s="108"/>
      <c r="H51" s="108"/>
      <c r="J51" s="108" t="s">
        <v>115</v>
      </c>
      <c r="K51" s="108"/>
      <c r="L51" s="108"/>
      <c r="M51" s="108"/>
      <c r="N51" s="108"/>
      <c r="O51" s="108"/>
      <c r="P51" s="108"/>
      <c r="R51" s="108" t="s">
        <v>82</v>
      </c>
      <c r="S51" s="108"/>
      <c r="T51" s="108"/>
      <c r="U51" s="108"/>
      <c r="V51" s="108"/>
      <c r="W51" s="108"/>
      <c r="X51" s="108"/>
    </row>
    <row r="52" spans="2:24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R52" s="104"/>
      <c r="S52" s="104"/>
      <c r="T52" s="104"/>
      <c r="U52" s="104"/>
      <c r="V52" s="104"/>
      <c r="W52" s="104"/>
      <c r="X52" s="104"/>
    </row>
    <row r="53" spans="2:24" ht="18.75" x14ac:dyDescent="0.3">
      <c r="B53" s="3" t="s">
        <v>17</v>
      </c>
      <c r="C53" s="105" t="s">
        <v>81</v>
      </c>
      <c r="D53" s="106"/>
      <c r="E53" s="106"/>
      <c r="F53" s="106"/>
      <c r="G53" s="106"/>
      <c r="H53" s="107"/>
      <c r="J53" s="3" t="s">
        <v>6</v>
      </c>
      <c r="K53" s="105" t="s">
        <v>81</v>
      </c>
      <c r="L53" s="106"/>
      <c r="M53" s="106"/>
      <c r="N53" s="106"/>
      <c r="O53" s="106"/>
      <c r="P53" s="107"/>
      <c r="R53" s="16" t="s">
        <v>12</v>
      </c>
      <c r="S53" s="105" t="s">
        <v>81</v>
      </c>
      <c r="T53" s="106"/>
      <c r="U53" s="106"/>
      <c r="V53" s="106"/>
      <c r="W53" s="106"/>
      <c r="X53" s="107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9" t="s">
        <v>79</v>
      </c>
      <c r="D55" s="110"/>
      <c r="E55" s="109" t="s">
        <v>80</v>
      </c>
      <c r="F55" s="110"/>
      <c r="G55" s="109" t="s">
        <v>42</v>
      </c>
      <c r="H55" s="110"/>
      <c r="I55" s="35"/>
      <c r="J55" s="34" t="s">
        <v>0</v>
      </c>
      <c r="K55" s="109" t="s">
        <v>79</v>
      </c>
      <c r="L55" s="110"/>
      <c r="M55" s="109" t="s">
        <v>80</v>
      </c>
      <c r="N55" s="110"/>
      <c r="O55" s="109" t="s">
        <v>42</v>
      </c>
      <c r="P55" s="110"/>
      <c r="R55" s="34" t="s">
        <v>0</v>
      </c>
      <c r="S55" s="109" t="s">
        <v>79</v>
      </c>
      <c r="T55" s="110"/>
      <c r="U55" s="109" t="s">
        <v>80</v>
      </c>
      <c r="V55" s="110"/>
      <c r="W55" s="109" t="s">
        <v>42</v>
      </c>
      <c r="X55" s="110"/>
    </row>
    <row r="56" spans="2:24" x14ac:dyDescent="0.25">
      <c r="B56" s="41">
        <f>VLOOKUP($A15,'Date Reference'!$K$6:$L$36,2,FALSE)</f>
        <v>44774</v>
      </c>
      <c r="C56" s="78">
        <v>7.5</v>
      </c>
      <c r="D56" s="77">
        <v>30</v>
      </c>
      <c r="E56" s="78">
        <v>15</v>
      </c>
      <c r="F56" s="77">
        <v>30</v>
      </c>
      <c r="G56" s="77">
        <v>10</v>
      </c>
      <c r="H56" s="77">
        <v>30</v>
      </c>
      <c r="I56" s="76"/>
      <c r="J56" s="74">
        <f>VLOOKUP($A15,'Date Reference'!$K$6:$L$36,2,FALSE)</f>
        <v>44774</v>
      </c>
      <c r="K56" s="78">
        <v>15</v>
      </c>
      <c r="L56" s="77">
        <v>22.5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44774</v>
      </c>
      <c r="S56" s="78">
        <v>15</v>
      </c>
      <c r="T56" s="77">
        <v>30</v>
      </c>
      <c r="U56" s="78">
        <v>22.5</v>
      </c>
      <c r="V56" s="77">
        <v>30</v>
      </c>
      <c r="W56" s="77">
        <v>10</v>
      </c>
      <c r="X56" s="77">
        <v>30</v>
      </c>
    </row>
    <row r="57" spans="2:24" x14ac:dyDescent="0.25">
      <c r="B57" s="41">
        <f>VLOOKUP($A16,'Date Reference'!$K$6:$L$36,2,FALSE)</f>
        <v>44775</v>
      </c>
      <c r="C57" s="78">
        <v>15</v>
      </c>
      <c r="D57" s="77">
        <v>37.5</v>
      </c>
      <c r="E57" s="78">
        <v>15</v>
      </c>
      <c r="F57" s="77">
        <v>30</v>
      </c>
      <c r="G57" s="77">
        <v>10</v>
      </c>
      <c r="H57" s="77">
        <v>30</v>
      </c>
      <c r="I57" s="76"/>
      <c r="J57" s="74">
        <f>VLOOKUP($A16,'Date Reference'!$K$6:$L$36,2,FALSE)</f>
        <v>44775</v>
      </c>
      <c r="K57" s="78">
        <v>15</v>
      </c>
      <c r="L57" s="77">
        <v>22.5</v>
      </c>
      <c r="M57" s="78">
        <v>15</v>
      </c>
      <c r="N57" s="78">
        <v>15</v>
      </c>
      <c r="O57" s="77">
        <v>10</v>
      </c>
      <c r="P57" s="77">
        <v>20</v>
      </c>
      <c r="Q57" s="76"/>
      <c r="R57" s="74">
        <f>VLOOKUP($A16,'Date Reference'!$K$6:$L$36,2,FALSE)</f>
        <v>44775</v>
      </c>
      <c r="S57" s="78">
        <v>7.5</v>
      </c>
      <c r="T57" s="77">
        <v>37.5</v>
      </c>
      <c r="U57" s="78">
        <v>7.5</v>
      </c>
      <c r="V57" s="77">
        <v>37.5</v>
      </c>
      <c r="W57" s="77">
        <v>10</v>
      </c>
      <c r="X57" s="77">
        <v>30</v>
      </c>
    </row>
    <row r="58" spans="2:24" x14ac:dyDescent="0.25">
      <c r="B58" s="41">
        <f>VLOOKUP($A17,'Date Reference'!$K$6:$L$36,2,FALSE)</f>
        <v>44776</v>
      </c>
      <c r="C58" s="78">
        <v>15</v>
      </c>
      <c r="D58" s="77">
        <v>37.5</v>
      </c>
      <c r="E58" s="78">
        <v>15</v>
      </c>
      <c r="F58" s="77">
        <v>30</v>
      </c>
      <c r="G58" s="77">
        <v>10</v>
      </c>
      <c r="H58" s="77">
        <v>30</v>
      </c>
      <c r="I58" s="76"/>
      <c r="J58" s="74">
        <f>VLOOKUP($A17,'Date Reference'!$K$6:$L$36,2,FALSE)</f>
        <v>44776</v>
      </c>
      <c r="K58" s="78">
        <v>15</v>
      </c>
      <c r="L58" s="77">
        <v>22.5</v>
      </c>
      <c r="M58" s="78">
        <v>15</v>
      </c>
      <c r="N58" s="78">
        <v>15</v>
      </c>
      <c r="O58" s="77">
        <v>10</v>
      </c>
      <c r="P58" s="77">
        <v>20</v>
      </c>
      <c r="Q58" s="76"/>
      <c r="R58" s="74">
        <f>VLOOKUP($A17,'Date Reference'!$K$6:$L$36,2,FALSE)</f>
        <v>44776</v>
      </c>
      <c r="S58" s="78">
        <v>15</v>
      </c>
      <c r="T58" s="77">
        <v>37.5</v>
      </c>
      <c r="U58" s="78">
        <v>15</v>
      </c>
      <c r="V58" s="77">
        <v>30</v>
      </c>
      <c r="W58" s="77">
        <v>10</v>
      </c>
      <c r="X58" s="77">
        <v>30</v>
      </c>
    </row>
    <row r="59" spans="2:24" x14ac:dyDescent="0.25">
      <c r="B59" s="41">
        <f>VLOOKUP($A18,'Date Reference'!$K$6:$L$36,2,FALSE)</f>
        <v>44777</v>
      </c>
      <c r="C59" s="78">
        <v>15</v>
      </c>
      <c r="D59" s="77">
        <v>37.5</v>
      </c>
      <c r="E59" s="78">
        <v>7.5</v>
      </c>
      <c r="F59" s="77">
        <v>30</v>
      </c>
      <c r="G59" s="77">
        <v>10</v>
      </c>
      <c r="H59" s="77">
        <v>40</v>
      </c>
      <c r="I59" s="76"/>
      <c r="J59" s="74">
        <f>VLOOKUP($A18,'Date Reference'!$K$6:$L$36,2,FALSE)</f>
        <v>44777</v>
      </c>
      <c r="K59" s="78">
        <v>15</v>
      </c>
      <c r="L59" s="77">
        <v>22.5</v>
      </c>
      <c r="M59" s="78">
        <v>15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44777</v>
      </c>
      <c r="S59" s="78">
        <v>15</v>
      </c>
      <c r="T59" s="77">
        <v>37.5</v>
      </c>
      <c r="U59" s="78">
        <v>15</v>
      </c>
      <c r="V59" s="1">
        <v>60</v>
      </c>
      <c r="W59" s="77">
        <v>10</v>
      </c>
      <c r="X59" s="77">
        <v>30</v>
      </c>
    </row>
    <row r="60" spans="2:24" x14ac:dyDescent="0.25">
      <c r="B60" s="41">
        <f>VLOOKUP($A19,'Date Reference'!$K$6:$L$36,2,FALSE)</f>
        <v>44778</v>
      </c>
      <c r="C60" s="77">
        <v>15</v>
      </c>
      <c r="D60" s="77">
        <v>37.5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44778</v>
      </c>
      <c r="K60" s="77">
        <v>15</v>
      </c>
      <c r="L60" s="77">
        <v>22.5</v>
      </c>
      <c r="M60" s="77">
        <v>15</v>
      </c>
      <c r="N60" s="77">
        <v>15</v>
      </c>
      <c r="O60" s="77">
        <v>10</v>
      </c>
      <c r="P60" s="77">
        <v>20</v>
      </c>
      <c r="Q60" s="76"/>
      <c r="R60" s="74">
        <f>VLOOKUP($A19,'Date Reference'!$K$6:$L$36,2,FALSE)</f>
        <v>44778</v>
      </c>
      <c r="S60" s="77">
        <v>15</v>
      </c>
      <c r="T60" s="77">
        <v>37.5</v>
      </c>
      <c r="U60" s="77">
        <v>15</v>
      </c>
      <c r="V60" s="77">
        <v>30</v>
      </c>
      <c r="W60" s="77">
        <v>10</v>
      </c>
      <c r="X60" s="77">
        <v>30</v>
      </c>
    </row>
    <row r="61" spans="2:24" x14ac:dyDescent="0.25">
      <c r="B61" s="41">
        <f>VLOOKUP($A20,'Date Reference'!$K$6:$L$36,2,FALSE)</f>
        <v>44779</v>
      </c>
      <c r="C61" s="77">
        <v>15</v>
      </c>
      <c r="D61" s="77">
        <v>37.5</v>
      </c>
      <c r="E61" s="77">
        <v>15</v>
      </c>
      <c r="F61" s="77">
        <v>30</v>
      </c>
      <c r="G61" s="77">
        <v>10</v>
      </c>
      <c r="H61" s="77">
        <v>30</v>
      </c>
      <c r="I61" s="76"/>
      <c r="J61" s="74">
        <f>VLOOKUP($A20,'Date Reference'!$K$6:$L$36,2,FALSE)</f>
        <v>44779</v>
      </c>
      <c r="K61" s="77">
        <v>15</v>
      </c>
      <c r="L61" s="77">
        <v>22.5</v>
      </c>
      <c r="M61" s="77">
        <v>15</v>
      </c>
      <c r="N61" s="77">
        <v>15</v>
      </c>
      <c r="O61" s="77">
        <v>10</v>
      </c>
      <c r="P61" s="77">
        <v>20</v>
      </c>
      <c r="Q61" s="76"/>
      <c r="R61" s="74">
        <f>VLOOKUP($A20,'Date Reference'!$K$6:$L$36,2,FALSE)</f>
        <v>44779</v>
      </c>
      <c r="S61" s="77">
        <v>15</v>
      </c>
      <c r="T61" s="77">
        <v>37.5</v>
      </c>
      <c r="U61" s="77">
        <v>7.5</v>
      </c>
      <c r="V61" s="77">
        <v>37.5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44780</v>
      </c>
      <c r="C62" s="77">
        <v>7.5</v>
      </c>
      <c r="D62" s="77">
        <v>45</v>
      </c>
      <c r="E62" s="77">
        <v>15</v>
      </c>
      <c r="F62" s="77">
        <v>30</v>
      </c>
      <c r="G62" s="77">
        <v>10</v>
      </c>
      <c r="H62" s="77">
        <v>30</v>
      </c>
      <c r="I62" s="76"/>
      <c r="J62" s="74">
        <f>VLOOKUP($A21,'Date Reference'!$K$6:$L$36,2,FALSE)</f>
        <v>44780</v>
      </c>
      <c r="K62" s="77">
        <v>15</v>
      </c>
      <c r="L62" s="77">
        <v>15</v>
      </c>
      <c r="M62" s="77">
        <v>15</v>
      </c>
      <c r="N62" s="77">
        <v>15</v>
      </c>
      <c r="O62" s="77">
        <v>10</v>
      </c>
      <c r="P62" s="77">
        <v>20</v>
      </c>
      <c r="Q62" s="76"/>
      <c r="R62" s="74">
        <f>VLOOKUP($A21,'Date Reference'!$K$6:$L$36,2,FALSE)</f>
        <v>44780</v>
      </c>
      <c r="S62" s="77">
        <v>15</v>
      </c>
      <c r="T62" s="77">
        <v>30</v>
      </c>
      <c r="U62" s="77">
        <v>15</v>
      </c>
      <c r="V62" s="77">
        <v>30</v>
      </c>
      <c r="W62" s="77">
        <v>10</v>
      </c>
      <c r="X62" s="77">
        <v>30</v>
      </c>
    </row>
    <row r="63" spans="2:24" x14ac:dyDescent="0.25">
      <c r="B63" s="41">
        <f>VLOOKUP($A22,'Date Reference'!$K$6:$L$36,2,FALSE)</f>
        <v>44781</v>
      </c>
      <c r="C63" s="77">
        <v>15</v>
      </c>
      <c r="D63" s="77">
        <v>22.5</v>
      </c>
      <c r="E63" s="77">
        <v>15</v>
      </c>
      <c r="F63" s="77">
        <v>22.5</v>
      </c>
      <c r="G63" s="77">
        <v>20</v>
      </c>
      <c r="H63" s="77">
        <v>30</v>
      </c>
      <c r="I63" s="76"/>
      <c r="J63" s="74">
        <f>VLOOKUP($A22,'Date Reference'!$K$6:$L$36,2,FALSE)</f>
        <v>44781</v>
      </c>
      <c r="K63" s="77">
        <v>15</v>
      </c>
      <c r="L63" s="77">
        <v>22.5</v>
      </c>
      <c r="M63" s="77">
        <v>15</v>
      </c>
      <c r="N63" s="77">
        <v>15</v>
      </c>
      <c r="O63" s="77">
        <v>10</v>
      </c>
      <c r="P63" s="77">
        <v>20</v>
      </c>
      <c r="Q63" s="76"/>
      <c r="R63" s="74">
        <f>VLOOKUP($A22,'Date Reference'!$K$6:$L$36,2,FALSE)</f>
        <v>44781</v>
      </c>
      <c r="S63" s="77">
        <v>15</v>
      </c>
      <c r="T63" s="77">
        <v>45</v>
      </c>
      <c r="U63" s="77">
        <v>15</v>
      </c>
      <c r="V63" s="77">
        <v>30</v>
      </c>
      <c r="W63" s="77">
        <v>10</v>
      </c>
      <c r="X63" s="77">
        <v>30</v>
      </c>
    </row>
    <row r="64" spans="2:24" x14ac:dyDescent="0.25">
      <c r="B64" s="41">
        <f>VLOOKUP($A23,'Date Reference'!$K$6:$L$36,2,FALSE)</f>
        <v>44782</v>
      </c>
      <c r="C64" s="77">
        <v>15</v>
      </c>
      <c r="D64" s="77">
        <v>30</v>
      </c>
      <c r="E64" s="77">
        <v>15</v>
      </c>
      <c r="F64" s="77">
        <v>22.5</v>
      </c>
      <c r="G64" s="77">
        <v>10</v>
      </c>
      <c r="H64" s="77">
        <v>40</v>
      </c>
      <c r="I64" s="76"/>
      <c r="J64" s="74">
        <f>VLOOKUP($A23,'Date Reference'!$K$6:$L$36,2,FALSE)</f>
        <v>44782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20</v>
      </c>
      <c r="Q64" s="76"/>
      <c r="R64" s="74">
        <f>VLOOKUP($A23,'Date Reference'!$K$6:$L$36,2,FALSE)</f>
        <v>44782</v>
      </c>
      <c r="S64" s="77">
        <v>15</v>
      </c>
      <c r="T64" s="77">
        <v>37.5</v>
      </c>
      <c r="U64" s="77">
        <v>15</v>
      </c>
      <c r="V64" s="77">
        <v>30</v>
      </c>
      <c r="W64" s="77">
        <v>10</v>
      </c>
      <c r="X64" s="77">
        <v>30</v>
      </c>
    </row>
    <row r="65" spans="2:24" x14ac:dyDescent="0.25">
      <c r="B65" s="41">
        <f>VLOOKUP($A24,'Date Reference'!$K$6:$L$36,2,FALSE)</f>
        <v>44783</v>
      </c>
      <c r="C65" s="77">
        <v>15</v>
      </c>
      <c r="D65" s="77">
        <v>37.5</v>
      </c>
      <c r="E65" s="77">
        <v>15</v>
      </c>
      <c r="F65" s="77">
        <v>30</v>
      </c>
      <c r="G65" s="77">
        <v>10</v>
      </c>
      <c r="H65" s="77">
        <v>40</v>
      </c>
      <c r="I65" s="76"/>
      <c r="J65" s="74">
        <f>VLOOKUP($A24,'Date Reference'!$K$6:$L$36,2,FALSE)</f>
        <v>44783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20</v>
      </c>
      <c r="Q65" s="76"/>
      <c r="R65" s="74">
        <f>VLOOKUP($A24,'Date Reference'!$K$6:$L$36,2,FALSE)</f>
        <v>44783</v>
      </c>
      <c r="S65" s="77">
        <v>15</v>
      </c>
      <c r="T65" s="77">
        <v>37.5</v>
      </c>
      <c r="U65" s="77">
        <v>15</v>
      </c>
      <c r="V65" s="77">
        <v>30</v>
      </c>
      <c r="W65" s="77">
        <v>10</v>
      </c>
      <c r="X65" s="77">
        <v>30</v>
      </c>
    </row>
    <row r="66" spans="2:24" x14ac:dyDescent="0.25">
      <c r="B66" s="41">
        <f>VLOOKUP($A25,'Date Reference'!$K$6:$L$36,2,FALSE)</f>
        <v>44784</v>
      </c>
      <c r="C66" s="77">
        <v>15</v>
      </c>
      <c r="D66" s="77">
        <v>37.5</v>
      </c>
      <c r="E66" s="77">
        <v>22.5</v>
      </c>
      <c r="F66" s="77">
        <v>22.5</v>
      </c>
      <c r="G66" s="77">
        <v>10</v>
      </c>
      <c r="H66" s="77">
        <v>40</v>
      </c>
      <c r="I66" s="76"/>
      <c r="J66" s="74">
        <f>VLOOKUP($A25,'Date Reference'!$K$6:$L$36,2,FALSE)</f>
        <v>44784</v>
      </c>
      <c r="K66" s="77">
        <v>15</v>
      </c>
      <c r="L66" s="77">
        <v>22.5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44784</v>
      </c>
      <c r="S66" s="77">
        <v>15</v>
      </c>
      <c r="T66" s="77">
        <v>30</v>
      </c>
      <c r="U66" s="77">
        <v>15</v>
      </c>
      <c r="V66" s="77">
        <v>30</v>
      </c>
      <c r="W66" s="77">
        <v>10</v>
      </c>
      <c r="X66" s="77">
        <v>30</v>
      </c>
    </row>
    <row r="67" spans="2:24" x14ac:dyDescent="0.25">
      <c r="B67" s="41">
        <f>VLOOKUP($A26,'Date Reference'!$K$6:$L$36,2,FALSE)</f>
        <v>44785</v>
      </c>
      <c r="C67" s="77">
        <v>15</v>
      </c>
      <c r="D67" s="77">
        <v>37.5</v>
      </c>
      <c r="E67" s="77">
        <v>15</v>
      </c>
      <c r="F67" s="77">
        <v>30</v>
      </c>
      <c r="G67" s="77">
        <v>10</v>
      </c>
      <c r="H67" s="77">
        <v>30</v>
      </c>
      <c r="I67" s="76"/>
      <c r="J67" s="74">
        <f>VLOOKUP($A26,'Date Reference'!$K$6:$L$36,2,FALSE)</f>
        <v>44785</v>
      </c>
      <c r="K67" s="77">
        <v>15</v>
      </c>
      <c r="L67" s="77">
        <v>22.5</v>
      </c>
      <c r="M67" s="77">
        <v>15</v>
      </c>
      <c r="N67" s="77">
        <v>22.5</v>
      </c>
      <c r="O67" s="77">
        <v>10</v>
      </c>
      <c r="P67" s="77">
        <v>20</v>
      </c>
      <c r="Q67" s="76"/>
      <c r="R67" s="74">
        <f>VLOOKUP($A26,'Date Reference'!$K$6:$L$36,2,FALSE)</f>
        <v>44785</v>
      </c>
      <c r="S67" s="77">
        <v>15</v>
      </c>
      <c r="T67" s="77">
        <v>37.5</v>
      </c>
      <c r="U67" s="77">
        <v>7.5</v>
      </c>
      <c r="V67" s="77">
        <v>37.5</v>
      </c>
      <c r="W67" s="77">
        <v>10</v>
      </c>
      <c r="X67" s="77">
        <v>30</v>
      </c>
    </row>
    <row r="68" spans="2:24" x14ac:dyDescent="0.25">
      <c r="B68" s="41">
        <f>VLOOKUP($A27,'Date Reference'!$K$6:$L$36,2,FALSE)</f>
        <v>44786</v>
      </c>
      <c r="C68" s="77">
        <v>15</v>
      </c>
      <c r="D68" s="77">
        <v>37.5</v>
      </c>
      <c r="E68" s="77">
        <v>15</v>
      </c>
      <c r="F68" s="77">
        <v>30</v>
      </c>
      <c r="G68" s="77">
        <v>10</v>
      </c>
      <c r="H68" s="77">
        <v>30</v>
      </c>
      <c r="I68" s="76"/>
      <c r="J68" s="74">
        <f>VLOOKUP($A27,'Date Reference'!$K$6:$L$36,2,FALSE)</f>
        <v>44786</v>
      </c>
      <c r="K68" s="77">
        <v>15</v>
      </c>
      <c r="L68" s="77">
        <v>22.5</v>
      </c>
      <c r="M68" s="77">
        <v>15</v>
      </c>
      <c r="N68" s="77">
        <v>15</v>
      </c>
      <c r="O68" s="77">
        <v>10</v>
      </c>
      <c r="P68" s="77">
        <v>20</v>
      </c>
      <c r="Q68" s="76"/>
      <c r="R68" s="74">
        <f>VLOOKUP($A27,'Date Reference'!$K$6:$L$36,2,FALSE)</f>
        <v>44786</v>
      </c>
      <c r="S68" s="77">
        <v>15</v>
      </c>
      <c r="T68" s="77">
        <v>37.5</v>
      </c>
      <c r="U68" s="77">
        <v>15</v>
      </c>
      <c r="V68" s="77">
        <v>30</v>
      </c>
      <c r="W68" s="77">
        <v>10</v>
      </c>
      <c r="X68" s="77">
        <v>30</v>
      </c>
    </row>
    <row r="69" spans="2:24" x14ac:dyDescent="0.25">
      <c r="B69" s="41">
        <f>VLOOKUP($A28,'Date Reference'!$K$6:$L$36,2,FALSE)</f>
        <v>44787</v>
      </c>
      <c r="C69" s="77">
        <v>15</v>
      </c>
      <c r="D69" s="77">
        <v>37.5</v>
      </c>
      <c r="E69" s="77">
        <v>15</v>
      </c>
      <c r="F69" s="77">
        <v>30</v>
      </c>
      <c r="G69" s="77">
        <v>20</v>
      </c>
      <c r="H69" s="77">
        <v>30</v>
      </c>
      <c r="I69" s="76"/>
      <c r="J69" s="74">
        <f>VLOOKUP($A28,'Date Reference'!$K$6:$L$36,2,FALSE)</f>
        <v>44787</v>
      </c>
      <c r="K69" s="77">
        <v>15</v>
      </c>
      <c r="L69" s="77">
        <v>30</v>
      </c>
      <c r="M69" s="77">
        <v>15</v>
      </c>
      <c r="N69" s="77">
        <v>22.5</v>
      </c>
      <c r="O69" s="77">
        <v>10</v>
      </c>
      <c r="P69" s="77">
        <v>20</v>
      </c>
      <c r="Q69" s="76"/>
      <c r="R69" s="74">
        <f>VLOOKUP($A28,'Date Reference'!$K$6:$L$36,2,FALSE)</f>
        <v>44787</v>
      </c>
      <c r="S69" s="77">
        <v>15</v>
      </c>
      <c r="T69" s="77">
        <v>37.5</v>
      </c>
      <c r="U69" s="77">
        <v>15</v>
      </c>
      <c r="V69" s="77">
        <v>30</v>
      </c>
      <c r="W69" s="77">
        <v>10</v>
      </c>
      <c r="X69" s="77">
        <v>30</v>
      </c>
    </row>
    <row r="70" spans="2:24" x14ac:dyDescent="0.25">
      <c r="B70" s="41">
        <f>VLOOKUP($A29,'Date Reference'!$K$6:$L$36,2,FALSE)</f>
        <v>44788</v>
      </c>
      <c r="C70" s="77">
        <v>15</v>
      </c>
      <c r="D70" s="77">
        <v>37.5</v>
      </c>
      <c r="E70" s="77">
        <v>15</v>
      </c>
      <c r="F70" s="77">
        <v>30</v>
      </c>
      <c r="G70" s="77">
        <v>10</v>
      </c>
      <c r="H70" s="77">
        <v>30</v>
      </c>
      <c r="I70" s="76"/>
      <c r="J70" s="74">
        <f>VLOOKUP($A29,'Date Reference'!$K$6:$L$36,2,FALSE)</f>
        <v>44788</v>
      </c>
      <c r="K70" s="77">
        <v>15</v>
      </c>
      <c r="L70" s="77">
        <v>22.5</v>
      </c>
      <c r="M70" s="77">
        <v>7.5</v>
      </c>
      <c r="N70" s="77">
        <v>22.5</v>
      </c>
      <c r="O70" s="77">
        <v>10</v>
      </c>
      <c r="P70" s="77">
        <v>20</v>
      </c>
      <c r="Q70" s="76"/>
      <c r="R70" s="74">
        <f>VLOOKUP($A29,'Date Reference'!$K$6:$L$36,2,FALSE)</f>
        <v>44788</v>
      </c>
      <c r="S70" s="77">
        <v>15</v>
      </c>
      <c r="T70" s="77">
        <v>37.5</v>
      </c>
      <c r="U70" s="77">
        <v>7.5</v>
      </c>
      <c r="V70" s="77">
        <v>30</v>
      </c>
      <c r="W70" s="77">
        <v>10</v>
      </c>
      <c r="X70" s="77">
        <v>30</v>
      </c>
    </row>
    <row r="71" spans="2:24" x14ac:dyDescent="0.25">
      <c r="B71" s="41">
        <f>VLOOKUP($A30,'Date Reference'!$K$6:$L$36,2,FALSE)</f>
        <v>44789</v>
      </c>
      <c r="C71" s="77">
        <v>15</v>
      </c>
      <c r="D71" s="77">
        <v>30</v>
      </c>
      <c r="E71" s="77">
        <v>15</v>
      </c>
      <c r="F71" s="77">
        <v>22.5</v>
      </c>
      <c r="G71" s="77">
        <v>10</v>
      </c>
      <c r="H71" s="77">
        <v>30</v>
      </c>
      <c r="I71" s="76"/>
      <c r="J71" s="74">
        <f>VLOOKUP($A30,'Date Reference'!$K$6:$L$36,2,FALSE)</f>
        <v>44789</v>
      </c>
      <c r="K71" s="77">
        <v>15</v>
      </c>
      <c r="L71" s="77">
        <v>22.5</v>
      </c>
      <c r="M71" s="77">
        <v>15</v>
      </c>
      <c r="N71" s="77">
        <v>22.5</v>
      </c>
      <c r="O71" s="77">
        <v>10</v>
      </c>
      <c r="P71" s="77">
        <v>20</v>
      </c>
      <c r="Q71" s="76"/>
      <c r="R71" s="74">
        <f>VLOOKUP($A30,'Date Reference'!$K$6:$L$36,2,FALSE)</f>
        <v>44789</v>
      </c>
      <c r="S71" s="77">
        <v>15</v>
      </c>
      <c r="T71" s="77">
        <v>37.5</v>
      </c>
      <c r="U71" s="77">
        <v>7.5</v>
      </c>
      <c r="V71" s="77">
        <v>37.5</v>
      </c>
      <c r="W71" s="135">
        <v>10</v>
      </c>
      <c r="X71" s="135">
        <v>30</v>
      </c>
    </row>
    <row r="72" spans="2:24" x14ac:dyDescent="0.25">
      <c r="B72" s="41">
        <f>VLOOKUP($A31,'Date Reference'!$K$6:$L$36,2,FALSE)</f>
        <v>44790</v>
      </c>
      <c r="C72" s="77">
        <v>15</v>
      </c>
      <c r="D72" s="77">
        <v>30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44790</v>
      </c>
      <c r="K72" s="77">
        <v>7.5</v>
      </c>
      <c r="L72" s="77">
        <v>22.5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44790</v>
      </c>
      <c r="S72" s="77">
        <v>7.5</v>
      </c>
      <c r="T72" s="77">
        <v>45</v>
      </c>
      <c r="U72" s="77">
        <v>15</v>
      </c>
      <c r="V72" s="77">
        <v>30</v>
      </c>
      <c r="W72" s="1">
        <v>10</v>
      </c>
      <c r="X72" s="77">
        <v>30</v>
      </c>
    </row>
    <row r="73" spans="2:24" x14ac:dyDescent="0.25">
      <c r="B73" s="41">
        <f>VLOOKUP($A32,'Date Reference'!$K$6:$L$36,2,FALSE)</f>
        <v>44791</v>
      </c>
      <c r="C73" s="77">
        <v>7.5</v>
      </c>
      <c r="D73" s="77">
        <v>37.5</v>
      </c>
      <c r="E73" s="77">
        <v>15</v>
      </c>
      <c r="F73" s="77">
        <v>30</v>
      </c>
      <c r="G73" s="77">
        <v>10</v>
      </c>
      <c r="H73" s="77">
        <v>30</v>
      </c>
      <c r="I73" s="76"/>
      <c r="J73" s="74">
        <f>VLOOKUP($A32,'Date Reference'!$K$6:$L$36,2,FALSE)</f>
        <v>44791</v>
      </c>
      <c r="K73" s="77">
        <v>15</v>
      </c>
      <c r="L73" s="77">
        <v>30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44791</v>
      </c>
      <c r="S73" s="77">
        <v>15</v>
      </c>
      <c r="T73" s="77">
        <v>37.5</v>
      </c>
      <c r="U73" s="77">
        <v>15</v>
      </c>
      <c r="V73" s="77">
        <v>30</v>
      </c>
      <c r="W73" s="77">
        <v>10</v>
      </c>
      <c r="X73" s="77">
        <v>30</v>
      </c>
    </row>
    <row r="74" spans="2:24" x14ac:dyDescent="0.25">
      <c r="B74" s="41">
        <f>VLOOKUP($A33,'Date Reference'!$K$6:$L$36,2,FALSE)</f>
        <v>44792</v>
      </c>
      <c r="C74" s="77">
        <v>15</v>
      </c>
      <c r="D74" s="77">
        <v>37.5</v>
      </c>
      <c r="E74" s="77">
        <v>15</v>
      </c>
      <c r="F74" s="77">
        <v>30</v>
      </c>
      <c r="G74" s="77">
        <v>10</v>
      </c>
      <c r="H74" s="77">
        <v>30</v>
      </c>
      <c r="I74" s="76"/>
      <c r="J74" s="74">
        <f>VLOOKUP($A33,'Date Reference'!$K$6:$L$36,2,FALSE)</f>
        <v>44792</v>
      </c>
      <c r="K74" s="77">
        <v>15</v>
      </c>
      <c r="L74" s="77">
        <v>30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44792</v>
      </c>
      <c r="S74" s="77">
        <v>15</v>
      </c>
      <c r="T74" s="77">
        <v>37.5</v>
      </c>
      <c r="U74" s="77">
        <v>15</v>
      </c>
      <c r="V74" s="77">
        <v>30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44793</v>
      </c>
      <c r="C75" s="77">
        <v>15</v>
      </c>
      <c r="D75" s="77">
        <v>37.5</v>
      </c>
      <c r="E75" s="77">
        <v>15</v>
      </c>
      <c r="F75" s="77">
        <v>30</v>
      </c>
      <c r="G75" s="77">
        <v>10</v>
      </c>
      <c r="H75" s="77">
        <v>30</v>
      </c>
      <c r="I75" s="76"/>
      <c r="J75" s="74">
        <f>VLOOKUP($A34,'Date Reference'!$K$6:$L$36,2,FALSE)</f>
        <v>44793</v>
      </c>
      <c r="K75" s="77">
        <v>15</v>
      </c>
      <c r="L75" s="77">
        <v>22.5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44793</v>
      </c>
      <c r="S75" s="77">
        <v>22.5</v>
      </c>
      <c r="T75" s="77">
        <v>45</v>
      </c>
      <c r="U75" s="77">
        <v>15</v>
      </c>
      <c r="V75" s="77">
        <v>30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44794</v>
      </c>
      <c r="C76" s="77">
        <v>15</v>
      </c>
      <c r="D76" s="77">
        <v>37.5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44794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44794</v>
      </c>
      <c r="S76" s="77">
        <v>15</v>
      </c>
      <c r="T76" s="77">
        <v>30</v>
      </c>
      <c r="U76" s="77">
        <v>15</v>
      </c>
      <c r="V76" s="77">
        <v>37.5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44795</v>
      </c>
      <c r="C77" s="77">
        <v>15</v>
      </c>
      <c r="D77" s="77">
        <v>37.5</v>
      </c>
      <c r="E77" s="77">
        <v>15</v>
      </c>
      <c r="F77" s="77">
        <v>30</v>
      </c>
      <c r="G77" s="77">
        <v>20</v>
      </c>
      <c r="H77" s="77">
        <v>30</v>
      </c>
      <c r="I77" s="76"/>
      <c r="J77" s="74">
        <f>VLOOKUP($A36,'Date Reference'!$K$6:$L$36,2,FALSE)</f>
        <v>44795</v>
      </c>
      <c r="K77" s="77">
        <v>7.5</v>
      </c>
      <c r="L77" s="77">
        <v>22.5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44795</v>
      </c>
      <c r="S77" s="77">
        <v>15</v>
      </c>
      <c r="T77" s="77">
        <v>30</v>
      </c>
      <c r="U77" s="77">
        <v>7.5</v>
      </c>
      <c r="V77" s="77">
        <v>37.5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44796</v>
      </c>
      <c r="C78" s="77">
        <v>15</v>
      </c>
      <c r="D78" s="77">
        <v>37.5</v>
      </c>
      <c r="E78" s="77">
        <v>15</v>
      </c>
      <c r="F78" s="77">
        <v>30</v>
      </c>
      <c r="G78" s="77">
        <v>10</v>
      </c>
      <c r="H78" s="77">
        <v>30</v>
      </c>
      <c r="I78" s="76"/>
      <c r="J78" s="74">
        <f>VLOOKUP($A37,'Date Reference'!$K$6:$L$36,2,FALSE)</f>
        <v>44796</v>
      </c>
      <c r="K78" s="77">
        <v>15</v>
      </c>
      <c r="L78" s="77">
        <v>22.5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44796</v>
      </c>
      <c r="S78" s="77">
        <v>15</v>
      </c>
      <c r="T78" s="77">
        <v>37.5</v>
      </c>
      <c r="U78" s="77">
        <v>7.5</v>
      </c>
      <c r="V78" s="77">
        <v>37.5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44797</v>
      </c>
      <c r="C79" s="77">
        <v>15</v>
      </c>
      <c r="D79" s="77">
        <v>37.5</v>
      </c>
      <c r="E79" s="77">
        <v>15</v>
      </c>
      <c r="F79" s="77">
        <v>30</v>
      </c>
      <c r="G79" s="77">
        <v>10</v>
      </c>
      <c r="H79" s="77">
        <v>30</v>
      </c>
      <c r="I79" s="76"/>
      <c r="J79" s="74">
        <f>VLOOKUP($A38,'Date Reference'!$K$6:$L$36,2,FALSE)</f>
        <v>44797</v>
      </c>
      <c r="K79" s="77">
        <v>7.5</v>
      </c>
      <c r="L79" s="77">
        <v>30</v>
      </c>
      <c r="M79" s="77">
        <v>15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44797</v>
      </c>
      <c r="S79" s="77">
        <v>15</v>
      </c>
      <c r="T79" s="77">
        <v>37.5</v>
      </c>
      <c r="U79" s="77">
        <v>7.5</v>
      </c>
      <c r="V79" s="77">
        <v>37.5</v>
      </c>
      <c r="W79" s="77">
        <v>10</v>
      </c>
      <c r="X79" s="77">
        <v>30</v>
      </c>
    </row>
    <row r="80" spans="2:24" x14ac:dyDescent="0.25">
      <c r="B80" s="41">
        <f>VLOOKUP($A39,'Date Reference'!$K$6:$L$36,2,FALSE)</f>
        <v>44798</v>
      </c>
      <c r="C80" s="77">
        <v>15</v>
      </c>
      <c r="D80" s="77">
        <v>37.5</v>
      </c>
      <c r="E80" s="77">
        <v>15</v>
      </c>
      <c r="F80" s="77">
        <v>30</v>
      </c>
      <c r="G80" s="77">
        <v>10</v>
      </c>
      <c r="H80" s="77">
        <v>30</v>
      </c>
      <c r="I80" s="76"/>
      <c r="J80" s="74">
        <f>VLOOKUP($A39,'Date Reference'!$K$6:$L$36,2,FALSE)</f>
        <v>44798</v>
      </c>
      <c r="K80" s="77">
        <v>15</v>
      </c>
      <c r="L80" s="77">
        <v>22.5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44798</v>
      </c>
      <c r="S80" s="77">
        <v>15</v>
      </c>
      <c r="T80" s="77">
        <v>45</v>
      </c>
      <c r="U80" s="77">
        <v>7.5</v>
      </c>
      <c r="V80" s="77">
        <v>37.5</v>
      </c>
      <c r="W80" s="77">
        <v>10</v>
      </c>
      <c r="X80" s="77">
        <v>30</v>
      </c>
    </row>
    <row r="81" spans="2:24" x14ac:dyDescent="0.25">
      <c r="B81" s="41">
        <f>VLOOKUP($A40,'Date Reference'!$K$6:$L$36,2,FALSE)</f>
        <v>44799</v>
      </c>
      <c r="C81" s="77">
        <v>15</v>
      </c>
      <c r="D81" s="77">
        <v>30</v>
      </c>
      <c r="E81" s="77">
        <v>15</v>
      </c>
      <c r="F81" s="77">
        <v>30</v>
      </c>
      <c r="G81" s="77">
        <v>10</v>
      </c>
      <c r="H81" s="77">
        <v>30</v>
      </c>
      <c r="I81" s="76"/>
      <c r="J81" s="74">
        <f>VLOOKUP($A40,'Date Reference'!$K$6:$L$36,2,FALSE)</f>
        <v>44799</v>
      </c>
      <c r="K81" s="77">
        <v>15</v>
      </c>
      <c r="L81" s="77">
        <v>22.5</v>
      </c>
      <c r="M81" s="77">
        <v>15</v>
      </c>
      <c r="N81" s="77">
        <v>15</v>
      </c>
      <c r="O81" s="77">
        <v>10</v>
      </c>
      <c r="P81" s="77">
        <v>20</v>
      </c>
      <c r="Q81" s="76"/>
      <c r="R81" s="74">
        <f>VLOOKUP($A40,'Date Reference'!$K$6:$L$36,2,FALSE)</f>
        <v>44799</v>
      </c>
      <c r="S81" s="77">
        <v>7.5</v>
      </c>
      <c r="T81" s="77">
        <v>45</v>
      </c>
      <c r="U81" s="77">
        <v>15</v>
      </c>
      <c r="V81" s="77">
        <v>30</v>
      </c>
      <c r="W81" s="77">
        <v>10</v>
      </c>
      <c r="X81" s="77">
        <v>30</v>
      </c>
    </row>
    <row r="82" spans="2:24" x14ac:dyDescent="0.25">
      <c r="B82" s="41">
        <f>VLOOKUP($A41,'Date Reference'!$K$6:$L$36,2,FALSE)</f>
        <v>44800</v>
      </c>
      <c r="C82" s="77">
        <v>15</v>
      </c>
      <c r="D82" s="77">
        <v>37.5</v>
      </c>
      <c r="E82" s="77">
        <v>15</v>
      </c>
      <c r="F82" s="77">
        <v>22.5</v>
      </c>
      <c r="G82" s="77">
        <v>10</v>
      </c>
      <c r="H82" s="77">
        <v>30</v>
      </c>
      <c r="I82" s="76"/>
      <c r="J82" s="74">
        <f>VLOOKUP($A41,'Date Reference'!$K$6:$L$36,2,FALSE)</f>
        <v>44800</v>
      </c>
      <c r="K82" s="77">
        <v>15</v>
      </c>
      <c r="L82" s="77">
        <v>22.5</v>
      </c>
      <c r="M82" s="86">
        <v>7.5</v>
      </c>
      <c r="N82" s="77">
        <v>15</v>
      </c>
      <c r="O82" s="77">
        <v>20</v>
      </c>
      <c r="P82" s="77">
        <v>20</v>
      </c>
      <c r="Q82" s="76"/>
      <c r="R82" s="74">
        <f>VLOOKUP($A41,'Date Reference'!$K$6:$L$36,2,FALSE)</f>
        <v>44800</v>
      </c>
      <c r="S82" s="77">
        <v>15</v>
      </c>
      <c r="T82" s="77">
        <v>37.5</v>
      </c>
      <c r="U82" s="77">
        <v>15</v>
      </c>
      <c r="V82" s="77">
        <v>22.5</v>
      </c>
      <c r="W82" s="77">
        <v>10</v>
      </c>
      <c r="X82" s="77">
        <v>30</v>
      </c>
    </row>
    <row r="83" spans="2:24" x14ac:dyDescent="0.25">
      <c r="B83" s="41">
        <f>VLOOKUP($A42,'Date Reference'!$K$6:$L$36,2,FALSE)</f>
        <v>44801</v>
      </c>
      <c r="C83" s="77">
        <v>15</v>
      </c>
      <c r="D83" s="77">
        <v>37.5</v>
      </c>
      <c r="E83" s="77">
        <v>15</v>
      </c>
      <c r="F83" s="77">
        <v>30</v>
      </c>
      <c r="G83" s="77">
        <v>10</v>
      </c>
      <c r="H83" s="77">
        <v>30</v>
      </c>
      <c r="I83" s="76"/>
      <c r="J83" s="74">
        <f>VLOOKUP($A42,'Date Reference'!$K$6:$L$36,2,FALSE)</f>
        <v>44801</v>
      </c>
      <c r="K83" s="77">
        <v>15</v>
      </c>
      <c r="L83" s="77">
        <v>22.5</v>
      </c>
      <c r="M83" s="77">
        <v>15</v>
      </c>
      <c r="N83" s="77">
        <v>15</v>
      </c>
      <c r="O83" s="77">
        <v>10</v>
      </c>
      <c r="P83" s="77">
        <v>20</v>
      </c>
      <c r="Q83" s="76"/>
      <c r="R83" s="74">
        <f>VLOOKUP($A42,'Date Reference'!$K$6:$L$36,2,FALSE)</f>
        <v>44801</v>
      </c>
      <c r="S83" s="77">
        <v>22.5</v>
      </c>
      <c r="T83" s="77">
        <v>37.5</v>
      </c>
      <c r="U83" s="77">
        <v>15</v>
      </c>
      <c r="V83" s="77">
        <v>30</v>
      </c>
      <c r="W83" s="77">
        <v>10</v>
      </c>
      <c r="X83" s="77">
        <v>30</v>
      </c>
    </row>
    <row r="84" spans="2:24" x14ac:dyDescent="0.25">
      <c r="B84" s="41">
        <f>VLOOKUP($A43,'Date Reference'!$K$6:$L$36,2,FALSE)</f>
        <v>44802</v>
      </c>
      <c r="C84" s="77">
        <v>15</v>
      </c>
      <c r="D84" s="77">
        <v>30</v>
      </c>
      <c r="E84" s="77">
        <v>15</v>
      </c>
      <c r="F84" s="77">
        <v>30</v>
      </c>
      <c r="G84" s="77">
        <v>20</v>
      </c>
      <c r="H84" s="77">
        <v>30</v>
      </c>
      <c r="I84" s="76"/>
      <c r="J84" s="74">
        <f>VLOOKUP($A43,'Date Reference'!$K$6:$L$36,2,FALSE)</f>
        <v>44802</v>
      </c>
      <c r="K84" s="77">
        <v>15</v>
      </c>
      <c r="L84" s="77">
        <v>22.5</v>
      </c>
      <c r="M84" s="77">
        <v>22.5</v>
      </c>
      <c r="N84" s="77">
        <v>15</v>
      </c>
      <c r="O84" s="77">
        <v>10</v>
      </c>
      <c r="P84" s="77">
        <v>20</v>
      </c>
      <c r="Q84" s="76"/>
      <c r="R84" s="74">
        <f>VLOOKUP($A43,'Date Reference'!$K$6:$L$36,2,FALSE)</f>
        <v>44802</v>
      </c>
      <c r="S84" s="77">
        <v>15</v>
      </c>
      <c r="T84" s="77">
        <v>37.5</v>
      </c>
      <c r="U84" s="77">
        <v>15</v>
      </c>
      <c r="V84" s="77">
        <v>30</v>
      </c>
      <c r="W84" s="77">
        <v>10</v>
      </c>
      <c r="X84" s="77">
        <v>30</v>
      </c>
    </row>
    <row r="85" spans="2:24" x14ac:dyDescent="0.25">
      <c r="B85" s="41">
        <f>VLOOKUP($A44,'Date Reference'!$K$6:$L$36,2,FALSE)</f>
        <v>44803</v>
      </c>
      <c r="C85" s="77">
        <v>15</v>
      </c>
      <c r="D85" s="77">
        <v>37.5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44803</v>
      </c>
      <c r="K85" s="77">
        <v>15</v>
      </c>
      <c r="L85" s="77">
        <v>30</v>
      </c>
      <c r="M85" s="77">
        <v>7.5</v>
      </c>
      <c r="N85" s="77">
        <v>30</v>
      </c>
      <c r="O85" s="77">
        <v>10</v>
      </c>
      <c r="P85" s="77">
        <v>20</v>
      </c>
      <c r="Q85" s="76"/>
      <c r="R85" s="74">
        <f>VLOOKUP($A44,'Date Reference'!$K$6:$L$36,2,FALSE)</f>
        <v>44803</v>
      </c>
      <c r="S85" s="77">
        <v>15</v>
      </c>
      <c r="T85" s="77">
        <v>45</v>
      </c>
      <c r="U85" s="77">
        <v>15</v>
      </c>
      <c r="V85" s="77">
        <v>30</v>
      </c>
      <c r="W85" s="77">
        <v>10</v>
      </c>
      <c r="X85" s="77">
        <v>30</v>
      </c>
    </row>
    <row r="86" spans="2:24" ht="15.75" thickBot="1" x14ac:dyDescent="0.3">
      <c r="B86" s="41">
        <f>VLOOKUP($A45,'Date Reference'!$K$6:$L$36,2,FALSE)</f>
        <v>44804</v>
      </c>
      <c r="C86" s="77">
        <v>15</v>
      </c>
      <c r="D86" s="77">
        <v>30</v>
      </c>
      <c r="E86" s="77">
        <v>15</v>
      </c>
      <c r="F86" s="77">
        <v>30</v>
      </c>
      <c r="G86" s="77">
        <v>10</v>
      </c>
      <c r="H86" s="77">
        <v>30</v>
      </c>
      <c r="J86" s="41">
        <f>VLOOKUP($A45,'Date Reference'!$K$6:$L$36,2,FALSE)</f>
        <v>44804</v>
      </c>
      <c r="K86" s="77">
        <v>7.5</v>
      </c>
      <c r="L86" s="77">
        <v>30</v>
      </c>
      <c r="M86" s="77">
        <v>15</v>
      </c>
      <c r="N86" s="77">
        <v>15</v>
      </c>
      <c r="O86" s="77">
        <v>10</v>
      </c>
      <c r="P86" s="77">
        <v>20</v>
      </c>
      <c r="R86" s="41">
        <f>VLOOKUP($A45,'Date Reference'!$K$6:$L$36,2,FALSE)</f>
        <v>44804</v>
      </c>
      <c r="S86" s="77">
        <v>15</v>
      </c>
      <c r="T86" s="77">
        <v>30</v>
      </c>
      <c r="U86" s="77">
        <v>15</v>
      </c>
      <c r="V86" s="77">
        <v>30</v>
      </c>
      <c r="W86" s="77">
        <v>10</v>
      </c>
      <c r="X86" s="77">
        <v>30</v>
      </c>
    </row>
    <row r="87" spans="2:24" ht="16.5" thickBot="1" x14ac:dyDescent="0.3">
      <c r="B87" s="32" t="s">
        <v>83</v>
      </c>
      <c r="C87" s="71">
        <f>SUM(C56:C86)-SUMIF($B$56:$B$86,"",C56:C86)</f>
        <v>442.5</v>
      </c>
      <c r="D87" s="71">
        <f t="shared" ref="D87:H87" si="6">SUM(D56:D86)-SUMIF($B$56:$B$86,"",D56:D86)</f>
        <v>1102.5</v>
      </c>
      <c r="E87" s="71">
        <f t="shared" si="6"/>
        <v>465</v>
      </c>
      <c r="F87" s="71">
        <f t="shared" si="6"/>
        <v>892.5</v>
      </c>
      <c r="G87" s="71">
        <f t="shared" si="6"/>
        <v>350</v>
      </c>
      <c r="H87" s="71">
        <f t="shared" si="6"/>
        <v>970</v>
      </c>
      <c r="J87" s="32" t="s">
        <v>83</v>
      </c>
      <c r="K87" s="71">
        <f>SUM(K56:K86)-SUMIF($J$56:$J$86,"",K56:K86)</f>
        <v>435</v>
      </c>
      <c r="L87" s="71">
        <f t="shared" ref="L87:P87" si="7">SUM(L56:L86)-SUMIF($J$56:$J$86,"",L56:L86)</f>
        <v>735</v>
      </c>
      <c r="M87" s="71">
        <f t="shared" si="7"/>
        <v>450</v>
      </c>
      <c r="N87" s="71">
        <f t="shared" si="7"/>
        <v>510</v>
      </c>
      <c r="O87" s="71">
        <f t="shared" si="7"/>
        <v>320</v>
      </c>
      <c r="P87" s="71">
        <f t="shared" si="7"/>
        <v>620</v>
      </c>
      <c r="Q87" s="4"/>
      <c r="R87" s="32" t="s">
        <v>83</v>
      </c>
      <c r="S87" s="71">
        <f>SUM(S56:S86)-SUMIF($S$56:$S$86,"",S56:S86)</f>
        <v>457.5</v>
      </c>
      <c r="T87" s="71">
        <f t="shared" ref="T87:X87" si="8">SUM(T56:T86)-SUMIF($S$56:$S$86,"",T56:T86)</f>
        <v>1162.5</v>
      </c>
      <c r="U87" s="71">
        <f t="shared" si="8"/>
        <v>405</v>
      </c>
      <c r="V87" s="71">
        <f t="shared" si="8"/>
        <v>1020</v>
      </c>
      <c r="W87" s="71">
        <f t="shared" si="8"/>
        <v>310</v>
      </c>
      <c r="X87" s="71">
        <f t="shared" si="8"/>
        <v>930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9" t="s">
        <v>117</v>
      </c>
      <c r="C90" s="90"/>
      <c r="D90" s="90"/>
      <c r="E90" s="90"/>
      <c r="F90" s="90"/>
      <c r="G90" s="90"/>
      <c r="H90" s="91"/>
    </row>
    <row r="91" spans="2:24" ht="15.75" thickBot="1" x14ac:dyDescent="0.3">
      <c r="B91" s="92"/>
      <c r="C91" s="93"/>
      <c r="D91" s="93"/>
      <c r="E91" s="93"/>
      <c r="F91" s="93"/>
      <c r="G91" s="93"/>
      <c r="H91" s="94"/>
    </row>
    <row r="92" spans="2:24" x14ac:dyDescent="0.25">
      <c r="B92" s="108" t="s">
        <v>107</v>
      </c>
      <c r="C92" s="108"/>
      <c r="D92" s="108"/>
      <c r="E92" s="108"/>
      <c r="F92" s="108"/>
      <c r="G92" s="108"/>
      <c r="H92" s="108"/>
      <c r="J92" s="108" t="s">
        <v>118</v>
      </c>
      <c r="K92" s="108"/>
      <c r="L92" s="108"/>
      <c r="M92" s="108"/>
      <c r="N92" s="108"/>
      <c r="O92" s="108"/>
      <c r="P92" s="108"/>
      <c r="R92" s="108" t="s">
        <v>53</v>
      </c>
      <c r="S92" s="108"/>
      <c r="T92" s="108"/>
      <c r="U92" s="108"/>
      <c r="V92" s="108"/>
      <c r="W92" s="108"/>
      <c r="X92" s="108"/>
    </row>
    <row r="93" spans="2:24" x14ac:dyDescent="0.25">
      <c r="B93" s="104"/>
      <c r="C93" s="104"/>
      <c r="D93" s="104"/>
      <c r="E93" s="104"/>
      <c r="F93" s="104"/>
      <c r="G93" s="104"/>
      <c r="H93" s="104"/>
      <c r="J93" s="104"/>
      <c r="K93" s="104"/>
      <c r="L93" s="104"/>
      <c r="M93" s="104"/>
      <c r="N93" s="104"/>
      <c r="O93" s="104"/>
      <c r="P93" s="104"/>
      <c r="R93" s="104"/>
      <c r="S93" s="104"/>
      <c r="T93" s="104"/>
      <c r="U93" s="104"/>
      <c r="V93" s="104"/>
      <c r="W93" s="104"/>
      <c r="X93" s="104"/>
    </row>
    <row r="94" spans="2:24" ht="18.75" x14ac:dyDescent="0.3">
      <c r="B94" s="3" t="s">
        <v>17</v>
      </c>
      <c r="C94" s="105" t="s">
        <v>81</v>
      </c>
      <c r="D94" s="106"/>
      <c r="E94" s="106"/>
      <c r="F94" s="106"/>
      <c r="G94" s="106"/>
      <c r="H94" s="107"/>
      <c r="J94" s="3" t="s">
        <v>16</v>
      </c>
      <c r="K94" s="105" t="s">
        <v>81</v>
      </c>
      <c r="L94" s="106"/>
      <c r="M94" s="106"/>
      <c r="N94" s="106"/>
      <c r="O94" s="106"/>
      <c r="P94" s="107"/>
      <c r="R94" s="16" t="s">
        <v>18</v>
      </c>
      <c r="S94" s="105" t="s">
        <v>81</v>
      </c>
      <c r="T94" s="106"/>
      <c r="U94" s="106"/>
      <c r="V94" s="106"/>
      <c r="W94" s="106"/>
      <c r="X94" s="107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9" t="s">
        <v>79</v>
      </c>
      <c r="D96" s="110"/>
      <c r="E96" s="109" t="s">
        <v>80</v>
      </c>
      <c r="F96" s="110"/>
      <c r="G96" s="109" t="s">
        <v>42</v>
      </c>
      <c r="H96" s="110"/>
      <c r="I96" s="35"/>
      <c r="J96" s="34" t="s">
        <v>0</v>
      </c>
      <c r="K96" s="109" t="s">
        <v>79</v>
      </c>
      <c r="L96" s="110"/>
      <c r="M96" s="109" t="s">
        <v>80</v>
      </c>
      <c r="N96" s="110"/>
      <c r="O96" s="109" t="s">
        <v>42</v>
      </c>
      <c r="P96" s="110"/>
      <c r="R96" s="34" t="s">
        <v>0</v>
      </c>
      <c r="S96" s="109" t="s">
        <v>79</v>
      </c>
      <c r="T96" s="110"/>
      <c r="U96" s="109" t="s">
        <v>80</v>
      </c>
      <c r="V96" s="110"/>
      <c r="W96" s="109" t="s">
        <v>42</v>
      </c>
      <c r="X96" s="110"/>
    </row>
    <row r="97" spans="2:24" x14ac:dyDescent="0.25">
      <c r="B97" s="41">
        <f>VLOOKUP($A15,'Date Reference'!$K$6:$L$36,2,FALSE)</f>
        <v>44774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44774</v>
      </c>
      <c r="K97" s="77">
        <v>7.5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44774</v>
      </c>
      <c r="S97" s="78">
        <v>15</v>
      </c>
      <c r="T97" s="84">
        <v>37.5</v>
      </c>
      <c r="U97" s="78">
        <v>15</v>
      </c>
      <c r="V97" s="1">
        <v>45</v>
      </c>
      <c r="W97" s="77">
        <v>10</v>
      </c>
      <c r="X97" s="77">
        <v>60</v>
      </c>
    </row>
    <row r="98" spans="2:24" x14ac:dyDescent="0.25">
      <c r="B98" s="41">
        <f>VLOOKUP($A16,'Date Reference'!$K$6:$L$36,2,FALSE)</f>
        <v>44775</v>
      </c>
      <c r="C98" s="77">
        <v>7.5</v>
      </c>
      <c r="D98" s="78">
        <v>22.5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44775</v>
      </c>
      <c r="K98" s="77">
        <v>15</v>
      </c>
      <c r="L98" s="78">
        <v>7.5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44775</v>
      </c>
      <c r="S98" s="78">
        <v>15</v>
      </c>
      <c r="T98" s="1">
        <v>52.5</v>
      </c>
      <c r="U98" s="78">
        <v>15</v>
      </c>
      <c r="V98" s="1">
        <v>52.5</v>
      </c>
      <c r="W98" s="77">
        <v>10</v>
      </c>
      <c r="X98" s="77">
        <v>70</v>
      </c>
    </row>
    <row r="99" spans="2:24" x14ac:dyDescent="0.25">
      <c r="B99" s="41">
        <f>VLOOKUP($A17,'Date Reference'!$K$6:$L$36,2,FALSE)</f>
        <v>44776</v>
      </c>
      <c r="C99" s="77">
        <v>7.5</v>
      </c>
      <c r="D99" s="78">
        <v>15</v>
      </c>
      <c r="E99" s="77">
        <v>7.5</v>
      </c>
      <c r="F99" s="78">
        <v>22.5</v>
      </c>
      <c r="G99" s="77">
        <v>10</v>
      </c>
      <c r="H99" s="77">
        <v>10</v>
      </c>
      <c r="I99" s="76"/>
      <c r="J99" s="74">
        <f>VLOOKUP($A17,'Date Reference'!$K$6:$L$36,2,FALSE)</f>
        <v>44776</v>
      </c>
      <c r="K99" s="77">
        <v>7.5</v>
      </c>
      <c r="L99" s="78">
        <v>15</v>
      </c>
      <c r="M99" s="77">
        <v>7.5</v>
      </c>
      <c r="N99" s="78">
        <v>15</v>
      </c>
      <c r="O99" s="77">
        <v>10</v>
      </c>
      <c r="P99" s="77">
        <v>10</v>
      </c>
      <c r="Q99" s="76"/>
      <c r="R99" s="74">
        <f>VLOOKUP($A17,'Date Reference'!$K$6:$L$36,2,FALSE)</f>
        <v>44776</v>
      </c>
      <c r="S99" s="78">
        <v>15</v>
      </c>
      <c r="T99" s="1">
        <v>60</v>
      </c>
      <c r="U99" s="78">
        <v>15</v>
      </c>
      <c r="V99" s="1">
        <v>52.5</v>
      </c>
      <c r="W99" s="77">
        <v>10</v>
      </c>
      <c r="X99" s="77">
        <v>60</v>
      </c>
    </row>
    <row r="100" spans="2:24" x14ac:dyDescent="0.25">
      <c r="B100" s="41">
        <f>VLOOKUP($A18,'Date Reference'!$K$6:$L$36,2,FALSE)</f>
        <v>44777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44777</v>
      </c>
      <c r="K100" s="77">
        <v>15</v>
      </c>
      <c r="L100" s="78">
        <v>7.5</v>
      </c>
      <c r="M100" s="77">
        <v>15</v>
      </c>
      <c r="N100" s="78">
        <v>7.5</v>
      </c>
      <c r="O100" s="77">
        <v>10</v>
      </c>
      <c r="P100" s="77">
        <v>10</v>
      </c>
      <c r="Q100" s="76"/>
      <c r="R100" s="74">
        <f>VLOOKUP($A18,'Date Reference'!$K$6:$L$36,2,FALSE)</f>
        <v>44777</v>
      </c>
      <c r="S100" s="78">
        <v>15</v>
      </c>
      <c r="T100" s="1">
        <v>45</v>
      </c>
      <c r="U100" s="78">
        <v>15</v>
      </c>
      <c r="V100" s="1">
        <v>45</v>
      </c>
      <c r="W100" s="77">
        <v>10</v>
      </c>
      <c r="X100" s="77">
        <v>60</v>
      </c>
    </row>
    <row r="101" spans="2:24" x14ac:dyDescent="0.25">
      <c r="B101" s="41">
        <f>VLOOKUP($A19,'Date Reference'!$K$6:$L$36,2,FALSE)</f>
        <v>44778</v>
      </c>
      <c r="C101" s="77">
        <v>7.5</v>
      </c>
      <c r="D101" s="77">
        <v>15</v>
      </c>
      <c r="E101" s="77">
        <v>7.5</v>
      </c>
      <c r="F101" s="77">
        <v>15</v>
      </c>
      <c r="G101" s="77">
        <v>10</v>
      </c>
      <c r="H101" s="77">
        <v>10</v>
      </c>
      <c r="I101" s="76"/>
      <c r="J101" s="74">
        <f>VLOOKUP($A19,'Date Reference'!$K$6:$L$36,2,FALSE)</f>
        <v>44778</v>
      </c>
      <c r="K101" s="77">
        <v>15</v>
      </c>
      <c r="L101" s="77">
        <v>7.5</v>
      </c>
      <c r="M101" s="77">
        <v>15</v>
      </c>
      <c r="N101" s="77">
        <v>7.5</v>
      </c>
      <c r="O101" s="77">
        <v>10</v>
      </c>
      <c r="P101" s="77">
        <v>10</v>
      </c>
      <c r="Q101" s="76"/>
      <c r="R101" s="74">
        <f>VLOOKUP($A19,'Date Reference'!$K$6:$L$36,2,FALSE)</f>
        <v>44778</v>
      </c>
      <c r="S101" s="77">
        <v>15</v>
      </c>
      <c r="T101" s="1">
        <v>52.5</v>
      </c>
      <c r="U101" s="77">
        <v>15</v>
      </c>
      <c r="V101" s="1">
        <v>45</v>
      </c>
      <c r="W101" s="77">
        <v>10</v>
      </c>
      <c r="X101" s="77">
        <v>60</v>
      </c>
    </row>
    <row r="102" spans="2:24" x14ac:dyDescent="0.25">
      <c r="B102" s="41">
        <f>VLOOKUP($A20,'Date Reference'!$K$6:$L$36,2,FALSE)</f>
        <v>44779</v>
      </c>
      <c r="C102" s="77">
        <v>7.5</v>
      </c>
      <c r="D102" s="77">
        <v>15</v>
      </c>
      <c r="E102" s="77">
        <v>7.5</v>
      </c>
      <c r="F102" s="77">
        <v>22.5</v>
      </c>
      <c r="G102" s="77">
        <v>10</v>
      </c>
      <c r="H102" s="77">
        <v>10</v>
      </c>
      <c r="I102" s="76"/>
      <c r="J102" s="74">
        <f>VLOOKUP($A20,'Date Reference'!$K$6:$L$36,2,FALSE)</f>
        <v>44779</v>
      </c>
      <c r="K102" s="77">
        <v>7.5</v>
      </c>
      <c r="L102" s="77">
        <v>15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44779</v>
      </c>
      <c r="S102" s="77">
        <v>15</v>
      </c>
      <c r="T102" s="1">
        <v>52.5</v>
      </c>
      <c r="U102" s="77">
        <v>7.5</v>
      </c>
      <c r="V102" s="1">
        <v>52.5</v>
      </c>
      <c r="W102" s="77">
        <v>10</v>
      </c>
      <c r="X102" s="77">
        <v>60</v>
      </c>
    </row>
    <row r="103" spans="2:24" x14ac:dyDescent="0.25">
      <c r="B103" s="41">
        <f>VLOOKUP($A21,'Date Reference'!$K$6:$L$36,2,FALSE)</f>
        <v>44780</v>
      </c>
      <c r="C103" s="77">
        <v>7.5</v>
      </c>
      <c r="D103" s="77">
        <v>15</v>
      </c>
      <c r="E103" s="77">
        <v>7.5</v>
      </c>
      <c r="F103" s="77">
        <v>15</v>
      </c>
      <c r="G103" s="77">
        <v>10</v>
      </c>
      <c r="H103" s="77">
        <v>10</v>
      </c>
      <c r="I103" s="76"/>
      <c r="J103" s="74">
        <f>VLOOKUP($A21,'Date Reference'!$K$6:$L$36,2,FALSE)</f>
        <v>44780</v>
      </c>
      <c r="K103" s="77">
        <v>15</v>
      </c>
      <c r="L103" s="77">
        <v>7.5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44780</v>
      </c>
      <c r="S103" s="77">
        <v>15</v>
      </c>
      <c r="T103" s="1">
        <v>60</v>
      </c>
      <c r="U103" s="77">
        <v>15</v>
      </c>
      <c r="V103" s="1">
        <v>52.5</v>
      </c>
      <c r="W103" s="77">
        <v>10</v>
      </c>
      <c r="X103" s="77">
        <v>60</v>
      </c>
    </row>
    <row r="104" spans="2:24" x14ac:dyDescent="0.25">
      <c r="B104" s="41">
        <f>VLOOKUP($A22,'Date Reference'!$K$6:$L$36,2,FALSE)</f>
        <v>44781</v>
      </c>
      <c r="C104" s="77">
        <v>7.5</v>
      </c>
      <c r="D104" s="77">
        <v>15</v>
      </c>
      <c r="E104" s="77">
        <v>7.5</v>
      </c>
      <c r="F104" s="77">
        <v>22.5</v>
      </c>
      <c r="G104" s="77">
        <v>10</v>
      </c>
      <c r="H104" s="77">
        <v>20</v>
      </c>
      <c r="I104" s="76"/>
      <c r="J104" s="74">
        <f>VLOOKUP($A22,'Date Reference'!$K$6:$L$36,2,FALSE)</f>
        <v>44781</v>
      </c>
      <c r="K104" s="77">
        <v>7.5</v>
      </c>
      <c r="L104" s="77">
        <v>15</v>
      </c>
      <c r="M104" s="77">
        <v>15</v>
      </c>
      <c r="N104" s="77">
        <v>7.5</v>
      </c>
      <c r="O104" s="77">
        <v>10</v>
      </c>
      <c r="P104" s="77">
        <v>10</v>
      </c>
      <c r="Q104" s="76"/>
      <c r="R104" s="74">
        <f>VLOOKUP($A22,'Date Reference'!$K$6:$L$36,2,FALSE)</f>
        <v>44781</v>
      </c>
      <c r="S104" s="77">
        <v>15</v>
      </c>
      <c r="T104" s="1">
        <v>52.5</v>
      </c>
      <c r="U104" s="77">
        <v>15</v>
      </c>
      <c r="V104" s="1">
        <v>60</v>
      </c>
      <c r="W104" s="77">
        <v>10</v>
      </c>
      <c r="X104" s="77">
        <v>70</v>
      </c>
    </row>
    <row r="105" spans="2:24" x14ac:dyDescent="0.25">
      <c r="B105" s="41">
        <f>VLOOKUP($A23,'Date Reference'!$K$6:$L$36,2,FALSE)</f>
        <v>44782</v>
      </c>
      <c r="C105" s="77">
        <v>7.5</v>
      </c>
      <c r="D105" s="77">
        <v>22.5</v>
      </c>
      <c r="E105" s="77">
        <v>15</v>
      </c>
      <c r="F105" s="77">
        <v>15</v>
      </c>
      <c r="G105" s="77">
        <v>10</v>
      </c>
      <c r="H105" s="77">
        <v>20</v>
      </c>
      <c r="I105" s="76"/>
      <c r="J105" s="74">
        <f>VLOOKUP($A23,'Date Reference'!$K$6:$L$36,2,FALSE)</f>
        <v>44782</v>
      </c>
      <c r="K105" s="77">
        <v>15</v>
      </c>
      <c r="L105" s="77">
        <v>7.5</v>
      </c>
      <c r="M105" s="77">
        <v>7.5</v>
      </c>
      <c r="N105" s="77">
        <v>15</v>
      </c>
      <c r="O105" s="77">
        <v>10</v>
      </c>
      <c r="P105" s="77">
        <v>10</v>
      </c>
      <c r="Q105" s="76"/>
      <c r="R105" s="74">
        <f>VLOOKUP($A23,'Date Reference'!$K$6:$L$36,2,FALSE)</f>
        <v>44782</v>
      </c>
      <c r="S105" s="77">
        <v>15</v>
      </c>
      <c r="T105" s="1">
        <v>52.5</v>
      </c>
      <c r="U105" s="77">
        <v>15</v>
      </c>
      <c r="V105" s="1">
        <v>45</v>
      </c>
      <c r="W105" s="77">
        <v>10</v>
      </c>
      <c r="X105" s="77">
        <v>60</v>
      </c>
    </row>
    <row r="106" spans="2:24" x14ac:dyDescent="0.25">
      <c r="B106" s="41">
        <f>VLOOKUP($A24,'Date Reference'!$K$6:$L$36,2,FALSE)</f>
        <v>44783</v>
      </c>
      <c r="C106" s="77">
        <v>22.5</v>
      </c>
      <c r="D106" s="77">
        <v>15</v>
      </c>
      <c r="E106" s="77">
        <v>7.5</v>
      </c>
      <c r="F106" s="77">
        <v>15</v>
      </c>
      <c r="G106" s="77">
        <v>10</v>
      </c>
      <c r="H106" s="77">
        <v>20</v>
      </c>
      <c r="I106" s="76"/>
      <c r="J106" s="74">
        <f>VLOOKUP($A24,'Date Reference'!$K$6:$L$36,2,FALSE)</f>
        <v>44783</v>
      </c>
      <c r="K106" s="77">
        <v>7.5</v>
      </c>
      <c r="L106" s="77">
        <v>15</v>
      </c>
      <c r="M106" s="77">
        <v>15</v>
      </c>
      <c r="N106" s="77">
        <v>7.5</v>
      </c>
      <c r="O106" s="77">
        <v>10</v>
      </c>
      <c r="P106" s="77">
        <v>10</v>
      </c>
      <c r="Q106" s="76"/>
      <c r="R106" s="74">
        <f>VLOOKUP($A24,'Date Reference'!$K$6:$L$36,2,FALSE)</f>
        <v>44783</v>
      </c>
      <c r="S106" s="77">
        <v>15</v>
      </c>
      <c r="T106" s="1">
        <v>45</v>
      </c>
      <c r="U106" s="77">
        <v>15</v>
      </c>
      <c r="V106" s="1">
        <v>52.5</v>
      </c>
      <c r="W106" s="77">
        <v>10</v>
      </c>
      <c r="X106" s="77">
        <v>60</v>
      </c>
    </row>
    <row r="107" spans="2:24" x14ac:dyDescent="0.25">
      <c r="B107" s="41">
        <f>VLOOKUP($A25,'Date Reference'!$K$6:$L$36,2,FALSE)</f>
        <v>44784</v>
      </c>
      <c r="C107" s="77">
        <v>7.5</v>
      </c>
      <c r="D107" s="77">
        <v>15</v>
      </c>
      <c r="E107" s="77">
        <v>15</v>
      </c>
      <c r="F107" s="77">
        <v>15</v>
      </c>
      <c r="G107" s="77">
        <v>10</v>
      </c>
      <c r="H107" s="77">
        <v>20</v>
      </c>
      <c r="I107" s="76"/>
      <c r="J107" s="74">
        <f>VLOOKUP($A25,'Date Reference'!$K$6:$L$36,2,FALSE)</f>
        <v>44784</v>
      </c>
      <c r="K107" s="77">
        <v>15</v>
      </c>
      <c r="L107" s="77">
        <v>7.5</v>
      </c>
      <c r="M107" s="77">
        <v>7.5</v>
      </c>
      <c r="N107" s="77">
        <v>15</v>
      </c>
      <c r="O107" s="77">
        <v>10</v>
      </c>
      <c r="P107" s="77">
        <v>10</v>
      </c>
      <c r="Q107" s="76"/>
      <c r="R107" s="74">
        <f>VLOOKUP($A25,'Date Reference'!$K$6:$L$36,2,FALSE)</f>
        <v>44784</v>
      </c>
      <c r="S107" s="77">
        <v>15</v>
      </c>
      <c r="T107" s="1">
        <v>45</v>
      </c>
      <c r="U107" s="77">
        <v>15</v>
      </c>
      <c r="V107" s="1">
        <v>45</v>
      </c>
      <c r="W107" s="77">
        <v>10</v>
      </c>
      <c r="X107" s="77">
        <v>60</v>
      </c>
    </row>
    <row r="108" spans="2:24" x14ac:dyDescent="0.25">
      <c r="B108" s="41">
        <f>VLOOKUP($A26,'Date Reference'!$K$6:$L$36,2,FALSE)</f>
        <v>44785</v>
      </c>
      <c r="C108" s="77">
        <v>15</v>
      </c>
      <c r="D108" s="77">
        <v>15</v>
      </c>
      <c r="E108" s="77">
        <v>7.5</v>
      </c>
      <c r="F108" s="77">
        <v>15</v>
      </c>
      <c r="G108" s="77">
        <v>10</v>
      </c>
      <c r="H108" s="77">
        <v>10</v>
      </c>
      <c r="I108" s="76"/>
      <c r="J108" s="74">
        <f>VLOOKUP($A26,'Date Reference'!$K$6:$L$36,2,FALSE)</f>
        <v>44785</v>
      </c>
      <c r="K108" s="77">
        <v>7.5</v>
      </c>
      <c r="L108" s="77">
        <v>15</v>
      </c>
      <c r="M108" s="77">
        <v>15</v>
      </c>
      <c r="N108" s="77">
        <v>7.5</v>
      </c>
      <c r="O108" s="77">
        <v>10</v>
      </c>
      <c r="P108" s="77">
        <v>10</v>
      </c>
      <c r="Q108" s="76"/>
      <c r="R108" s="74">
        <f>VLOOKUP($A26,'Date Reference'!$K$6:$L$36,2,FALSE)</f>
        <v>44785</v>
      </c>
      <c r="S108" s="77">
        <v>15</v>
      </c>
      <c r="T108" s="1">
        <v>52.5</v>
      </c>
      <c r="U108" s="77">
        <v>15</v>
      </c>
      <c r="V108" s="1">
        <v>52.5</v>
      </c>
      <c r="W108" s="77">
        <v>10</v>
      </c>
      <c r="X108" s="77">
        <v>70</v>
      </c>
    </row>
    <row r="109" spans="2:24" x14ac:dyDescent="0.25">
      <c r="B109" s="41">
        <f>VLOOKUP($A27,'Date Reference'!$K$6:$L$36,2,FALSE)</f>
        <v>44786</v>
      </c>
      <c r="C109" s="77">
        <v>7.5</v>
      </c>
      <c r="D109" s="77">
        <v>15</v>
      </c>
      <c r="E109" s="77">
        <v>7.5</v>
      </c>
      <c r="F109" s="77">
        <v>22.5</v>
      </c>
      <c r="G109" s="77">
        <v>10</v>
      </c>
      <c r="H109" s="77">
        <v>10</v>
      </c>
      <c r="I109" s="76"/>
      <c r="J109" s="74">
        <f>VLOOKUP($A27,'Date Reference'!$K$6:$L$36,2,FALSE)</f>
        <v>44786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44786</v>
      </c>
      <c r="S109" s="77">
        <v>15</v>
      </c>
      <c r="T109" s="1">
        <v>45</v>
      </c>
      <c r="U109" s="77">
        <v>15</v>
      </c>
      <c r="V109" s="1">
        <v>45</v>
      </c>
      <c r="W109" s="77">
        <v>10</v>
      </c>
      <c r="X109" s="77">
        <v>70</v>
      </c>
    </row>
    <row r="110" spans="2:24" x14ac:dyDescent="0.25">
      <c r="B110" s="41">
        <f>VLOOKUP($A28,'Date Reference'!$K$6:$L$36,2,FALSE)</f>
        <v>44787</v>
      </c>
      <c r="C110" s="77">
        <v>7.5</v>
      </c>
      <c r="D110" s="77">
        <v>15</v>
      </c>
      <c r="E110" s="77">
        <v>7.5</v>
      </c>
      <c r="F110" s="77">
        <v>22.5</v>
      </c>
      <c r="G110" s="77">
        <v>10</v>
      </c>
      <c r="H110" s="77">
        <v>10</v>
      </c>
      <c r="I110" s="76"/>
      <c r="J110" s="74">
        <f>VLOOKUP($A28,'Date Reference'!$K$6:$L$36,2,FALSE)</f>
        <v>44787</v>
      </c>
      <c r="K110" s="77">
        <v>7.5</v>
      </c>
      <c r="L110" s="77">
        <v>15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44787</v>
      </c>
      <c r="S110" s="77">
        <v>15</v>
      </c>
      <c r="T110" s="1">
        <v>45</v>
      </c>
      <c r="U110" s="77">
        <v>7.5</v>
      </c>
      <c r="V110" s="1">
        <v>52.5</v>
      </c>
      <c r="W110" s="77">
        <v>10</v>
      </c>
      <c r="X110" s="77">
        <v>70</v>
      </c>
    </row>
    <row r="111" spans="2:24" x14ac:dyDescent="0.25">
      <c r="B111" s="41">
        <f>VLOOKUP($A29,'Date Reference'!$K$6:$L$36,2,FALSE)</f>
        <v>44788</v>
      </c>
      <c r="C111" s="77">
        <v>7.5</v>
      </c>
      <c r="D111" s="77">
        <v>15</v>
      </c>
      <c r="E111" s="77">
        <v>15</v>
      </c>
      <c r="F111" s="77">
        <v>15</v>
      </c>
      <c r="G111" s="77">
        <v>10</v>
      </c>
      <c r="H111" s="77">
        <v>10</v>
      </c>
      <c r="I111" s="76"/>
      <c r="J111" s="74">
        <f>VLOOKUP($A29,'Date Reference'!$K$6:$L$36,2,FALSE)</f>
        <v>44788</v>
      </c>
      <c r="K111" s="77">
        <v>15</v>
      </c>
      <c r="L111" s="77">
        <v>7.5</v>
      </c>
      <c r="M111" s="77">
        <v>15</v>
      </c>
      <c r="N111" s="77">
        <v>7.5</v>
      </c>
      <c r="O111" s="77">
        <v>10</v>
      </c>
      <c r="P111" s="77">
        <v>10</v>
      </c>
      <c r="Q111" s="76"/>
      <c r="R111" s="74">
        <f>VLOOKUP($A29,'Date Reference'!$K$6:$L$36,2,FALSE)</f>
        <v>44788</v>
      </c>
      <c r="S111" s="77">
        <v>7.5</v>
      </c>
      <c r="T111" s="1">
        <v>60</v>
      </c>
      <c r="U111" s="77">
        <v>7.5</v>
      </c>
      <c r="V111" s="1">
        <v>52.5</v>
      </c>
      <c r="W111" s="77">
        <v>10</v>
      </c>
      <c r="X111" s="77">
        <v>60</v>
      </c>
    </row>
    <row r="112" spans="2:24" x14ac:dyDescent="0.25">
      <c r="B112" s="41">
        <f>VLOOKUP($A30,'Date Reference'!$K$6:$L$36,2,FALSE)</f>
        <v>44789</v>
      </c>
      <c r="C112" s="77">
        <v>7.5</v>
      </c>
      <c r="D112" s="77">
        <v>22.5</v>
      </c>
      <c r="E112" s="77">
        <v>7.5</v>
      </c>
      <c r="F112" s="77">
        <v>15</v>
      </c>
      <c r="G112" s="77">
        <v>10</v>
      </c>
      <c r="H112" s="77">
        <v>10</v>
      </c>
      <c r="I112" s="76"/>
      <c r="J112" s="74">
        <f>VLOOKUP($A30,'Date Reference'!$K$6:$L$36,2,FALSE)</f>
        <v>44789</v>
      </c>
      <c r="K112" s="77">
        <v>7.5</v>
      </c>
      <c r="L112" s="77">
        <v>15</v>
      </c>
      <c r="M112" s="77">
        <v>15</v>
      </c>
      <c r="N112" s="77">
        <v>7.5</v>
      </c>
      <c r="O112" s="77">
        <v>10</v>
      </c>
      <c r="P112" s="77">
        <v>10</v>
      </c>
      <c r="Q112" s="76"/>
      <c r="R112" s="74">
        <f>VLOOKUP($A30,'Date Reference'!$K$6:$L$36,2,FALSE)</f>
        <v>44789</v>
      </c>
      <c r="S112" s="77">
        <v>15</v>
      </c>
      <c r="T112" s="1">
        <v>52.5</v>
      </c>
      <c r="U112" s="77">
        <v>15</v>
      </c>
      <c r="V112" s="1">
        <v>52.5</v>
      </c>
      <c r="W112" s="77">
        <v>10</v>
      </c>
      <c r="X112" s="77">
        <v>70</v>
      </c>
    </row>
    <row r="113" spans="2:24" x14ac:dyDescent="0.25">
      <c r="B113" s="41">
        <f>VLOOKUP($A31,'Date Reference'!$K$6:$L$36,2,FALSE)</f>
        <v>44790</v>
      </c>
      <c r="C113" s="77">
        <v>7.5</v>
      </c>
      <c r="D113" s="77">
        <v>15</v>
      </c>
      <c r="E113" s="77">
        <v>7.5</v>
      </c>
      <c r="F113" s="77">
        <v>22.5</v>
      </c>
      <c r="G113" s="77">
        <v>10</v>
      </c>
      <c r="H113" s="77">
        <v>10</v>
      </c>
      <c r="I113" s="76"/>
      <c r="J113" s="74">
        <f>VLOOKUP($A31,'Date Reference'!$K$6:$L$36,2,FALSE)</f>
        <v>44790</v>
      </c>
      <c r="K113" s="77">
        <v>15</v>
      </c>
      <c r="L113" s="77">
        <v>7.5</v>
      </c>
      <c r="M113" s="77">
        <v>15</v>
      </c>
      <c r="N113" s="77">
        <v>7.5</v>
      </c>
      <c r="O113" s="77">
        <v>10</v>
      </c>
      <c r="P113" s="77">
        <v>10</v>
      </c>
      <c r="Q113" s="76"/>
      <c r="R113" s="74">
        <f>VLOOKUP($A31,'Date Reference'!$K$6:$L$36,2,FALSE)</f>
        <v>44790</v>
      </c>
      <c r="S113" s="77">
        <v>22.5</v>
      </c>
      <c r="T113" s="1">
        <v>60</v>
      </c>
      <c r="U113" s="77">
        <v>15</v>
      </c>
      <c r="V113" s="1">
        <v>45</v>
      </c>
      <c r="W113" s="77">
        <v>10</v>
      </c>
      <c r="X113" s="77">
        <v>60</v>
      </c>
    </row>
    <row r="114" spans="2:24" x14ac:dyDescent="0.25">
      <c r="B114" s="41">
        <f>VLOOKUP($A32,'Date Reference'!$K$6:$L$36,2,FALSE)</f>
        <v>44791</v>
      </c>
      <c r="C114" s="77">
        <v>7.5</v>
      </c>
      <c r="D114" s="77">
        <v>15</v>
      </c>
      <c r="E114" s="77">
        <v>7.5</v>
      </c>
      <c r="F114" s="77">
        <v>22.5</v>
      </c>
      <c r="G114" s="77">
        <v>10</v>
      </c>
      <c r="H114" s="77">
        <v>10</v>
      </c>
      <c r="I114" s="76"/>
      <c r="J114" s="74">
        <f>VLOOKUP($A32,'Date Reference'!$K$6:$L$36,2,FALSE)</f>
        <v>44791</v>
      </c>
      <c r="K114" s="77">
        <v>15</v>
      </c>
      <c r="L114" s="77">
        <v>7.5</v>
      </c>
      <c r="M114" s="77">
        <v>15</v>
      </c>
      <c r="N114" s="77">
        <v>7.5</v>
      </c>
      <c r="O114" s="77">
        <v>10</v>
      </c>
      <c r="P114" s="77">
        <v>10</v>
      </c>
      <c r="Q114" s="76"/>
      <c r="R114" s="74">
        <f>VLOOKUP($A32,'Date Reference'!$K$6:$L$36,2,FALSE)</f>
        <v>44791</v>
      </c>
      <c r="S114" s="77">
        <v>7.5</v>
      </c>
      <c r="T114" s="1">
        <v>52.5</v>
      </c>
      <c r="U114" s="77">
        <v>15</v>
      </c>
      <c r="V114" s="1">
        <v>52.5</v>
      </c>
      <c r="W114" s="77">
        <v>20</v>
      </c>
      <c r="X114" s="77">
        <v>50</v>
      </c>
    </row>
    <row r="115" spans="2:24" x14ac:dyDescent="0.25">
      <c r="B115" s="41">
        <f>VLOOKUP($A33,'Date Reference'!$K$6:$L$36,2,FALSE)</f>
        <v>44792</v>
      </c>
      <c r="C115" s="77">
        <v>7.5</v>
      </c>
      <c r="D115" s="77">
        <v>15</v>
      </c>
      <c r="E115" s="77">
        <v>7.5</v>
      </c>
      <c r="F115" s="77">
        <v>15</v>
      </c>
      <c r="G115" s="77">
        <v>10</v>
      </c>
      <c r="H115" s="77">
        <v>10</v>
      </c>
      <c r="I115" s="76"/>
      <c r="J115" s="74">
        <f>VLOOKUP($A33,'Date Reference'!$K$6:$L$36,2,FALSE)</f>
        <v>44792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44792</v>
      </c>
      <c r="S115" s="77">
        <v>15</v>
      </c>
      <c r="T115" s="1">
        <v>52.5</v>
      </c>
      <c r="U115" s="77">
        <v>15</v>
      </c>
      <c r="V115" s="1">
        <v>45</v>
      </c>
      <c r="W115" s="77">
        <v>10</v>
      </c>
      <c r="X115" s="77">
        <v>60</v>
      </c>
    </row>
    <row r="116" spans="2:24" x14ac:dyDescent="0.25">
      <c r="B116" s="41">
        <f>VLOOKUP($A34,'Date Reference'!$K$6:$L$36,2,FALSE)</f>
        <v>44793</v>
      </c>
      <c r="C116" s="77">
        <v>7.5</v>
      </c>
      <c r="D116" s="77">
        <v>15</v>
      </c>
      <c r="E116" s="77">
        <v>7.5</v>
      </c>
      <c r="F116" s="77">
        <v>22.5</v>
      </c>
      <c r="G116" s="77">
        <v>10</v>
      </c>
      <c r="H116" s="77">
        <v>10</v>
      </c>
      <c r="I116" s="76"/>
      <c r="J116" s="74">
        <f>VLOOKUP($A34,'Date Reference'!$K$6:$L$36,2,FALSE)</f>
        <v>44793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44793</v>
      </c>
      <c r="S116" s="77">
        <v>15</v>
      </c>
      <c r="T116" s="1">
        <v>45</v>
      </c>
      <c r="U116" s="77">
        <v>15</v>
      </c>
      <c r="V116" s="1">
        <v>45</v>
      </c>
      <c r="W116" s="77">
        <v>10</v>
      </c>
      <c r="X116" s="77">
        <v>70</v>
      </c>
    </row>
    <row r="117" spans="2:24" x14ac:dyDescent="0.25">
      <c r="B117" s="41">
        <f>VLOOKUP($A35,'Date Reference'!$K$6:$L$36,2,FALSE)</f>
        <v>44794</v>
      </c>
      <c r="C117" s="77">
        <v>7.5</v>
      </c>
      <c r="D117" s="77">
        <v>22.5</v>
      </c>
      <c r="E117" s="77">
        <v>7.5</v>
      </c>
      <c r="F117" s="77">
        <v>15</v>
      </c>
      <c r="G117" s="77">
        <v>10</v>
      </c>
      <c r="H117" s="77">
        <v>10</v>
      </c>
      <c r="I117" s="76"/>
      <c r="J117" s="74">
        <f>VLOOKUP($A35,'Date Reference'!$K$6:$L$36,2,FALSE)</f>
        <v>44794</v>
      </c>
      <c r="K117" s="77">
        <v>7.5</v>
      </c>
      <c r="L117" s="77">
        <v>15</v>
      </c>
      <c r="M117" s="77">
        <v>15</v>
      </c>
      <c r="N117" s="77">
        <v>7.5</v>
      </c>
      <c r="O117" s="77">
        <v>10</v>
      </c>
      <c r="P117" s="77">
        <v>10</v>
      </c>
      <c r="Q117" s="76"/>
      <c r="R117" s="74">
        <f>VLOOKUP($A35,'Date Reference'!$K$6:$L$36,2,FALSE)</f>
        <v>44794</v>
      </c>
      <c r="S117" s="77">
        <v>15</v>
      </c>
      <c r="T117" s="1">
        <v>52.5</v>
      </c>
      <c r="U117" s="77">
        <v>15</v>
      </c>
      <c r="V117" s="1">
        <v>60</v>
      </c>
      <c r="W117" s="77">
        <v>10</v>
      </c>
      <c r="X117" s="77">
        <v>60</v>
      </c>
    </row>
    <row r="118" spans="2:24" x14ac:dyDescent="0.25">
      <c r="B118" s="41">
        <f>VLOOKUP($A36,'Date Reference'!$K$6:$L$36,2,FALSE)</f>
        <v>44795</v>
      </c>
      <c r="C118" s="77">
        <v>7.5</v>
      </c>
      <c r="D118" s="77">
        <v>15</v>
      </c>
      <c r="E118" s="77">
        <v>7.5</v>
      </c>
      <c r="F118" s="77">
        <v>15</v>
      </c>
      <c r="G118" s="77">
        <v>10</v>
      </c>
      <c r="H118" s="77">
        <v>10</v>
      </c>
      <c r="I118" s="76"/>
      <c r="J118" s="74">
        <f>VLOOKUP($A36,'Date Reference'!$K$6:$L$36,2,FALSE)</f>
        <v>44795</v>
      </c>
      <c r="K118" s="77">
        <v>7.5</v>
      </c>
      <c r="L118" s="77">
        <v>15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44795</v>
      </c>
      <c r="S118" s="77">
        <v>15</v>
      </c>
      <c r="T118" s="1">
        <v>45</v>
      </c>
      <c r="U118" s="77">
        <v>15</v>
      </c>
      <c r="V118" s="1">
        <v>45</v>
      </c>
      <c r="W118" s="77">
        <v>10</v>
      </c>
      <c r="X118" s="77">
        <v>70</v>
      </c>
    </row>
    <row r="119" spans="2:24" x14ac:dyDescent="0.25">
      <c r="B119" s="41">
        <f>VLOOKUP($A37,'Date Reference'!$K$6:$L$36,2,FALSE)</f>
        <v>44796</v>
      </c>
      <c r="C119" s="77">
        <v>7.5</v>
      </c>
      <c r="D119" s="77">
        <v>15</v>
      </c>
      <c r="E119" s="77">
        <v>7.5</v>
      </c>
      <c r="F119" s="77">
        <v>15</v>
      </c>
      <c r="G119" s="77">
        <v>10</v>
      </c>
      <c r="H119" s="77">
        <v>10</v>
      </c>
      <c r="I119" s="76"/>
      <c r="J119" s="74">
        <f>VLOOKUP($A37,'Date Reference'!$K$6:$L$36,2,FALSE)</f>
        <v>44796</v>
      </c>
      <c r="K119" s="77">
        <v>7.5</v>
      </c>
      <c r="L119" s="77">
        <v>15</v>
      </c>
      <c r="M119" s="77">
        <v>15</v>
      </c>
      <c r="N119" s="77">
        <v>7.5</v>
      </c>
      <c r="O119" s="77">
        <v>10</v>
      </c>
      <c r="P119" s="77">
        <v>10</v>
      </c>
      <c r="Q119" s="76"/>
      <c r="R119" s="74">
        <f>VLOOKUP($A37,'Date Reference'!$K$6:$L$36,2,FALSE)</f>
        <v>44796</v>
      </c>
      <c r="S119" s="77">
        <v>15</v>
      </c>
      <c r="T119" s="1">
        <v>60</v>
      </c>
      <c r="U119" s="77">
        <v>15</v>
      </c>
      <c r="V119" s="1">
        <v>60</v>
      </c>
      <c r="W119" s="77">
        <v>10</v>
      </c>
      <c r="X119" s="77">
        <v>60</v>
      </c>
    </row>
    <row r="120" spans="2:24" x14ac:dyDescent="0.25">
      <c r="B120" s="41">
        <f>VLOOKUP($A38,'Date Reference'!$K$6:$L$36,2,FALSE)</f>
        <v>44797</v>
      </c>
      <c r="C120" s="77">
        <v>7.5</v>
      </c>
      <c r="D120" s="77">
        <v>15</v>
      </c>
      <c r="E120" s="77">
        <v>7.5</v>
      </c>
      <c r="F120" s="77">
        <v>15</v>
      </c>
      <c r="G120" s="77">
        <v>10</v>
      </c>
      <c r="H120" s="77">
        <v>10</v>
      </c>
      <c r="I120" s="76"/>
      <c r="J120" s="74">
        <f>VLOOKUP($A38,'Date Reference'!$K$6:$L$36,2,FALSE)</f>
        <v>44797</v>
      </c>
      <c r="K120" s="77">
        <v>7.5</v>
      </c>
      <c r="L120" s="77">
        <v>22.5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44797</v>
      </c>
      <c r="S120" s="77">
        <v>15</v>
      </c>
      <c r="T120" s="1">
        <v>52.5</v>
      </c>
      <c r="U120" s="77">
        <v>15</v>
      </c>
      <c r="V120" s="1">
        <v>52.5</v>
      </c>
      <c r="W120" s="77">
        <v>10</v>
      </c>
      <c r="X120" s="77">
        <v>60</v>
      </c>
    </row>
    <row r="121" spans="2:24" x14ac:dyDescent="0.25">
      <c r="B121" s="41">
        <f>VLOOKUP($A39,'Date Reference'!$K$6:$L$36,2,FALSE)</f>
        <v>44798</v>
      </c>
      <c r="C121" s="77">
        <v>7.5</v>
      </c>
      <c r="D121" s="77">
        <v>15</v>
      </c>
      <c r="E121" s="77">
        <v>7.5</v>
      </c>
      <c r="F121" s="77">
        <v>15</v>
      </c>
      <c r="G121" s="77">
        <v>10</v>
      </c>
      <c r="H121" s="77">
        <v>20</v>
      </c>
      <c r="I121" s="76"/>
      <c r="J121" s="74">
        <f>VLOOKUP($A39,'Date Reference'!$K$6:$L$36,2,FALSE)</f>
        <v>44798</v>
      </c>
      <c r="K121" s="77">
        <v>7.5</v>
      </c>
      <c r="L121" s="77">
        <v>15</v>
      </c>
      <c r="M121" s="77">
        <v>7.5</v>
      </c>
      <c r="N121" s="77">
        <v>22.5</v>
      </c>
      <c r="O121" s="77">
        <v>10</v>
      </c>
      <c r="P121" s="77">
        <v>10</v>
      </c>
      <c r="Q121" s="76"/>
      <c r="R121" s="74">
        <f>VLOOKUP($A39,'Date Reference'!$K$6:$L$36,2,FALSE)</f>
        <v>44798</v>
      </c>
      <c r="S121" s="77">
        <v>15</v>
      </c>
      <c r="T121" s="1">
        <v>60</v>
      </c>
      <c r="U121" s="77">
        <v>22.5</v>
      </c>
      <c r="V121" s="1">
        <v>45</v>
      </c>
      <c r="W121" s="77">
        <v>10</v>
      </c>
      <c r="X121" s="77">
        <v>60</v>
      </c>
    </row>
    <row r="122" spans="2:24" x14ac:dyDescent="0.25">
      <c r="B122" s="41">
        <f>VLOOKUP($A40,'Date Reference'!$K$6:$L$36,2,FALSE)</f>
        <v>44799</v>
      </c>
      <c r="C122" s="77">
        <v>7.5</v>
      </c>
      <c r="D122" s="77">
        <v>22.5</v>
      </c>
      <c r="E122" s="77">
        <v>7.5</v>
      </c>
      <c r="F122" s="77">
        <v>15</v>
      </c>
      <c r="G122" s="77">
        <v>10</v>
      </c>
      <c r="H122" s="77">
        <v>10</v>
      </c>
      <c r="I122" s="76"/>
      <c r="J122" s="74">
        <f>VLOOKUP($A40,'Date Reference'!$K$6:$L$36,2,FALSE)</f>
        <v>44799</v>
      </c>
      <c r="K122" s="77">
        <v>7.5</v>
      </c>
      <c r="L122" s="77">
        <v>7.5</v>
      </c>
      <c r="M122" s="77">
        <v>7.5</v>
      </c>
      <c r="N122" s="77">
        <v>22.5</v>
      </c>
      <c r="O122" s="77">
        <v>10</v>
      </c>
      <c r="P122" s="77">
        <v>10</v>
      </c>
      <c r="Q122" s="76"/>
      <c r="R122" s="74">
        <f>VLOOKUP($A40,'Date Reference'!$K$6:$L$36,2,FALSE)</f>
        <v>44799</v>
      </c>
      <c r="S122" s="77">
        <v>7.5</v>
      </c>
      <c r="T122" s="1">
        <v>52.5</v>
      </c>
      <c r="U122" s="77">
        <v>22.5</v>
      </c>
      <c r="V122" s="1">
        <v>37.5</v>
      </c>
      <c r="W122" s="77">
        <v>10</v>
      </c>
      <c r="X122" s="77">
        <v>60</v>
      </c>
    </row>
    <row r="123" spans="2:24" x14ac:dyDescent="0.25">
      <c r="B123" s="41">
        <f>VLOOKUP($A41,'Date Reference'!$K$6:$L$36,2,FALSE)</f>
        <v>44800</v>
      </c>
      <c r="C123" s="77">
        <v>15</v>
      </c>
      <c r="D123" s="77">
        <v>15</v>
      </c>
      <c r="E123" s="77">
        <v>7.5</v>
      </c>
      <c r="F123" s="77">
        <v>15</v>
      </c>
      <c r="G123" s="77">
        <v>10</v>
      </c>
      <c r="H123" s="77">
        <v>20</v>
      </c>
      <c r="I123" s="76"/>
      <c r="J123" s="74">
        <f>VLOOKUP($A41,'Date Reference'!$K$6:$L$36,2,FALSE)</f>
        <v>44800</v>
      </c>
      <c r="K123" s="77">
        <v>15</v>
      </c>
      <c r="L123" s="77">
        <v>7.5</v>
      </c>
      <c r="M123" s="77">
        <v>7.5</v>
      </c>
      <c r="N123" s="77">
        <v>15</v>
      </c>
      <c r="O123" s="77">
        <v>10</v>
      </c>
      <c r="P123" s="77">
        <v>10</v>
      </c>
      <c r="Q123" s="76"/>
      <c r="R123" s="74">
        <f>VLOOKUP($A41,'Date Reference'!$K$6:$L$36,2,FALSE)</f>
        <v>44800</v>
      </c>
      <c r="S123" s="77">
        <v>15</v>
      </c>
      <c r="T123" s="1">
        <v>60</v>
      </c>
      <c r="U123" s="77">
        <v>15</v>
      </c>
      <c r="V123" s="1">
        <v>45</v>
      </c>
      <c r="W123" s="77">
        <v>10</v>
      </c>
      <c r="X123" s="77">
        <v>70</v>
      </c>
    </row>
    <row r="124" spans="2:24" x14ac:dyDescent="0.25">
      <c r="B124" s="41">
        <f>VLOOKUP($A42,'Date Reference'!$K$6:$L$36,2,FALSE)</f>
        <v>44801</v>
      </c>
      <c r="C124" s="77">
        <v>7.5</v>
      </c>
      <c r="D124" s="77">
        <v>15</v>
      </c>
      <c r="E124" s="77">
        <v>7.5</v>
      </c>
      <c r="F124" s="77">
        <v>15</v>
      </c>
      <c r="G124" s="77">
        <v>10</v>
      </c>
      <c r="H124" s="77">
        <v>20</v>
      </c>
      <c r="I124" s="76"/>
      <c r="J124" s="74">
        <f>VLOOKUP($A42,'Date Reference'!$K$6:$L$36,2,FALSE)</f>
        <v>44801</v>
      </c>
      <c r="K124" s="77">
        <v>7.5</v>
      </c>
      <c r="L124" s="77">
        <v>15</v>
      </c>
      <c r="M124" s="77">
        <v>7.5</v>
      </c>
      <c r="N124" s="77">
        <v>15</v>
      </c>
      <c r="O124" s="77">
        <v>10</v>
      </c>
      <c r="P124" s="77">
        <v>10</v>
      </c>
      <c r="Q124" s="76"/>
      <c r="R124" s="74">
        <f>VLOOKUP($A42,'Date Reference'!$K$6:$L$36,2,FALSE)</f>
        <v>44801</v>
      </c>
      <c r="S124" s="77">
        <v>15</v>
      </c>
      <c r="T124" s="1">
        <v>45</v>
      </c>
      <c r="U124" s="77">
        <v>30</v>
      </c>
      <c r="V124" s="1">
        <v>37.5</v>
      </c>
      <c r="W124" s="77">
        <v>10</v>
      </c>
      <c r="X124" s="77">
        <v>60</v>
      </c>
    </row>
    <row r="125" spans="2:24" x14ac:dyDescent="0.25">
      <c r="B125" s="41">
        <f>VLOOKUP($A43,'Date Reference'!$K$6:$L$36,2,FALSE)</f>
        <v>44802</v>
      </c>
      <c r="C125" s="77">
        <v>7.5</v>
      </c>
      <c r="D125" s="77">
        <v>15</v>
      </c>
      <c r="E125" s="77">
        <v>7.5</v>
      </c>
      <c r="F125" s="77">
        <v>15</v>
      </c>
      <c r="G125" s="77">
        <v>10</v>
      </c>
      <c r="H125" s="77">
        <v>10</v>
      </c>
      <c r="I125" s="76"/>
      <c r="J125" s="74">
        <f>VLOOKUP($A43,'Date Reference'!$K$6:$L$36,2,FALSE)</f>
        <v>44802</v>
      </c>
      <c r="K125" s="77">
        <v>7.5</v>
      </c>
      <c r="L125" s="77">
        <v>15</v>
      </c>
      <c r="M125" s="77">
        <v>15</v>
      </c>
      <c r="N125" s="77">
        <v>7.5</v>
      </c>
      <c r="O125" s="77">
        <v>10</v>
      </c>
      <c r="P125" s="77">
        <v>10</v>
      </c>
      <c r="Q125" s="76"/>
      <c r="R125" s="74">
        <f>VLOOKUP($A43,'Date Reference'!$K$6:$L$36,2,FALSE)</f>
        <v>44802</v>
      </c>
      <c r="S125" s="77">
        <v>15</v>
      </c>
      <c r="T125" s="1">
        <v>52.5</v>
      </c>
      <c r="U125" s="77">
        <v>45</v>
      </c>
      <c r="V125" s="1">
        <v>30</v>
      </c>
      <c r="W125" s="77">
        <v>10</v>
      </c>
      <c r="X125" s="77">
        <v>60</v>
      </c>
    </row>
    <row r="126" spans="2:24" x14ac:dyDescent="0.25">
      <c r="B126" s="41">
        <f>VLOOKUP($A44,'Date Reference'!$K$6:$L$36,2,FALSE)</f>
        <v>44803</v>
      </c>
      <c r="C126" s="77">
        <v>7.5</v>
      </c>
      <c r="D126" s="77">
        <v>15</v>
      </c>
      <c r="E126" s="77">
        <v>7.5</v>
      </c>
      <c r="F126" s="77">
        <v>22.5</v>
      </c>
      <c r="G126" s="77">
        <v>10</v>
      </c>
      <c r="H126" s="77">
        <v>10</v>
      </c>
      <c r="I126" s="76"/>
      <c r="J126" s="74">
        <f>VLOOKUP($A44,'Date Reference'!$K$6:$L$36,2,FALSE)</f>
        <v>44803</v>
      </c>
      <c r="K126" s="77">
        <v>7.5</v>
      </c>
      <c r="L126" s="77">
        <v>15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44803</v>
      </c>
      <c r="S126" s="77">
        <v>15</v>
      </c>
      <c r="T126" s="1">
        <v>52.5</v>
      </c>
      <c r="U126" s="77">
        <v>15</v>
      </c>
      <c r="V126" s="1">
        <v>60</v>
      </c>
      <c r="W126" s="77">
        <v>10</v>
      </c>
      <c r="X126" s="77">
        <v>70</v>
      </c>
    </row>
    <row r="127" spans="2:24" ht="15.75" thickBot="1" x14ac:dyDescent="0.3">
      <c r="B127" s="41">
        <f>VLOOKUP($A45,'Date Reference'!$K$6:$L$36,2,FALSE)</f>
        <v>44804</v>
      </c>
      <c r="C127" s="77">
        <v>7.5</v>
      </c>
      <c r="D127" s="77">
        <v>15</v>
      </c>
      <c r="E127" s="77">
        <v>7.5</v>
      </c>
      <c r="F127" s="77">
        <v>15</v>
      </c>
      <c r="G127" s="77">
        <v>10</v>
      </c>
      <c r="H127" s="77">
        <v>10</v>
      </c>
      <c r="I127" s="76"/>
      <c r="J127" s="74">
        <f>VLOOKUP($A45,'Date Reference'!$K$6:$L$36,2,FALSE)</f>
        <v>44804</v>
      </c>
      <c r="K127" s="77">
        <v>7.5</v>
      </c>
      <c r="L127" s="87">
        <v>7.5</v>
      </c>
      <c r="M127" s="77">
        <v>7.5</v>
      </c>
      <c r="N127" s="77">
        <v>15</v>
      </c>
      <c r="O127" s="77">
        <v>10</v>
      </c>
      <c r="P127" s="77">
        <v>10</v>
      </c>
      <c r="Q127" s="76"/>
      <c r="R127" s="74">
        <f>VLOOKUP($A45,'Date Reference'!$K$6:$L$36,2,FALSE)</f>
        <v>44804</v>
      </c>
      <c r="S127" s="77">
        <v>15</v>
      </c>
      <c r="T127" s="1">
        <v>60</v>
      </c>
      <c r="U127" s="77">
        <v>15</v>
      </c>
      <c r="V127" s="1">
        <v>60</v>
      </c>
      <c r="W127" s="77">
        <v>10</v>
      </c>
      <c r="X127" s="77">
        <v>60</v>
      </c>
    </row>
    <row r="128" spans="2:24" ht="16.5" thickBot="1" x14ac:dyDescent="0.3">
      <c r="B128" s="32" t="s">
        <v>83</v>
      </c>
      <c r="C128" s="71">
        <f>SUM(C97:C127)-SUMIF($B$97:$B$127,"",C97:C127)</f>
        <v>262.5</v>
      </c>
      <c r="D128" s="71">
        <f t="shared" ref="D128:H128" si="9">SUM(D97:D127)-SUMIF($B$97:$B$127,"",D97:D127)</f>
        <v>502.5</v>
      </c>
      <c r="E128" s="71">
        <f t="shared" si="9"/>
        <v>255</v>
      </c>
      <c r="F128" s="71">
        <f t="shared" si="9"/>
        <v>532.5</v>
      </c>
      <c r="G128" s="71">
        <f t="shared" si="9"/>
        <v>310</v>
      </c>
      <c r="H128" s="71">
        <f t="shared" si="9"/>
        <v>380</v>
      </c>
      <c r="J128" s="32" t="s">
        <v>83</v>
      </c>
      <c r="K128" s="71">
        <f>SUM(K97:K127)-SUMIF($J$97:$J$127,"",K97:K127)</f>
        <v>307.5</v>
      </c>
      <c r="L128" s="71">
        <f t="shared" ref="L128:P128" si="10">SUM(L97:L127)-SUMIF($J$97:$J$127,"",L97:L127)</f>
        <v>382.5</v>
      </c>
      <c r="M128" s="71">
        <f t="shared" si="10"/>
        <v>322.5</v>
      </c>
      <c r="N128" s="71">
        <f t="shared" si="10"/>
        <v>390</v>
      </c>
      <c r="O128" s="71">
        <f t="shared" si="10"/>
        <v>310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450</v>
      </c>
      <c r="T128" s="71">
        <f t="shared" ref="T128:X128" si="11">SUM(T97:T127)-SUMIF($R$97:$R$127,"",T97:T127)</f>
        <v>1612.5</v>
      </c>
      <c r="U128" s="71">
        <f t="shared" si="11"/>
        <v>502.5</v>
      </c>
      <c r="V128" s="71">
        <f t="shared" si="11"/>
        <v>1522.5</v>
      </c>
      <c r="W128" s="71">
        <f t="shared" si="11"/>
        <v>320</v>
      </c>
      <c r="X128" s="71">
        <f t="shared" si="11"/>
        <v>1950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15:K45">
    <cfRule type="cellIs" dxfId="214" priority="210" operator="between">
      <formula>7.5</formula>
      <formula>15</formula>
    </cfRule>
    <cfRule type="cellIs" dxfId="213" priority="211" operator="equal">
      <formula>7.5</formula>
    </cfRule>
  </conditionalFormatting>
  <conditionalFormatting sqref="L15:L45">
    <cfRule type="cellIs" dxfId="212" priority="209" operator="equal">
      <formula>7.5</formula>
    </cfRule>
  </conditionalFormatting>
  <conditionalFormatting sqref="M15:M45">
    <cfRule type="cellIs" dxfId="211" priority="207" operator="between">
      <formula>7.5</formula>
      <formula>15</formula>
    </cfRule>
    <cfRule type="cellIs" dxfId="210" priority="208" operator="equal">
      <formula>7.5</formula>
    </cfRule>
  </conditionalFormatting>
  <conditionalFormatting sqref="N15:N45">
    <cfRule type="cellIs" dxfId="209" priority="206" operator="equal">
      <formula>7.5</formula>
    </cfRule>
  </conditionalFormatting>
  <conditionalFormatting sqref="P15:P45">
    <cfRule type="beginsWith" dxfId="208" priority="205" operator="beginsWith" text="0">
      <formula>LEFT(P15,LEN("0"))="0"</formula>
    </cfRule>
  </conditionalFormatting>
  <conditionalFormatting sqref="O15:O45">
    <cfRule type="cellIs" dxfId="207" priority="203" operator="equal">
      <formula>10</formula>
    </cfRule>
    <cfRule type="beginsWith" dxfId="206" priority="204" operator="beginsWith" text="0">
      <formula>LEFT(O15,LEN("0"))="0"</formula>
    </cfRule>
  </conditionalFormatting>
  <conditionalFormatting sqref="D15:D45">
    <cfRule type="cellIs" dxfId="205" priority="201" operator="between">
      <formula>7.5</formula>
      <formula>15</formula>
    </cfRule>
    <cfRule type="cellIs" dxfId="204" priority="202" operator="equal">
      <formula>7.5</formula>
    </cfRule>
  </conditionalFormatting>
  <conditionalFormatting sqref="C15:C45">
    <cfRule type="cellIs" dxfId="203" priority="200" operator="equal">
      <formula>7.5</formula>
    </cfRule>
  </conditionalFormatting>
  <conditionalFormatting sqref="F15:F45">
    <cfRule type="cellIs" dxfId="202" priority="198" operator="between">
      <formula>7.5</formula>
      <formula>15</formula>
    </cfRule>
    <cfRule type="cellIs" dxfId="201" priority="199" operator="equal">
      <formula>7.5</formula>
    </cfRule>
  </conditionalFormatting>
  <conditionalFormatting sqref="E15:E45">
    <cfRule type="cellIs" dxfId="200" priority="197" operator="equal">
      <formula>7.5</formula>
    </cfRule>
  </conditionalFormatting>
  <conditionalFormatting sqref="H15:H45">
    <cfRule type="beginsWith" dxfId="199" priority="196" operator="beginsWith" text="0">
      <formula>LEFT(H15,LEN("0"))="0"</formula>
    </cfRule>
  </conditionalFormatting>
  <conditionalFormatting sqref="G15:G45">
    <cfRule type="cellIs" dxfId="198" priority="194" operator="equal">
      <formula>10</formula>
    </cfRule>
    <cfRule type="beginsWith" dxfId="197" priority="195" operator="beginsWith" text="0">
      <formula>LEFT(G15,LEN("0"))="0"</formula>
    </cfRule>
  </conditionalFormatting>
  <conditionalFormatting sqref="AQ15:AQ45">
    <cfRule type="cellIs" dxfId="196" priority="192" operator="between">
      <formula>7.5</formula>
      <formula>15</formula>
    </cfRule>
    <cfRule type="cellIs" dxfId="195" priority="193" operator="equal">
      <formula>7.5</formula>
    </cfRule>
  </conditionalFormatting>
  <conditionalFormatting sqref="AR15:AR45">
    <cfRule type="cellIs" dxfId="194" priority="190" operator="between">
      <formula>7.5</formula>
      <formula>15</formula>
    </cfRule>
    <cfRule type="cellIs" dxfId="193" priority="191" operator="equal">
      <formula>7.5</formula>
    </cfRule>
  </conditionalFormatting>
  <conditionalFormatting sqref="AS15:AS45">
    <cfRule type="cellIs" dxfId="192" priority="188" operator="between">
      <formula>7.5</formula>
      <formula>15</formula>
    </cfRule>
    <cfRule type="cellIs" dxfId="191" priority="189" operator="equal">
      <formula>7.5</formula>
    </cfRule>
  </conditionalFormatting>
  <conditionalFormatting sqref="AT15:AT45">
    <cfRule type="cellIs" dxfId="190" priority="186" operator="between">
      <formula>7.5</formula>
      <formula>15</formula>
    </cfRule>
    <cfRule type="cellIs" dxfId="189" priority="187" operator="equal">
      <formula>7.5</formula>
    </cfRule>
  </conditionalFormatting>
  <conditionalFormatting sqref="AU15:AU45">
    <cfRule type="cellIs" dxfId="188" priority="184" operator="equal">
      <formula>10</formula>
    </cfRule>
    <cfRule type="beginsWith" dxfId="187" priority="185" operator="beginsWith" text="0">
      <formula>LEFT(AU15,LEN("0"))="0"</formula>
    </cfRule>
  </conditionalFormatting>
  <conditionalFormatting sqref="AV15:AV45">
    <cfRule type="cellIs" dxfId="186" priority="182" operator="equal">
      <formula>10</formula>
    </cfRule>
    <cfRule type="beginsWith" dxfId="185" priority="183" operator="beginsWith" text="0">
      <formula>LEFT(AV15,LEN("0"))="0"</formula>
    </cfRule>
  </conditionalFormatting>
  <conditionalFormatting sqref="AB15:AB45">
    <cfRule type="cellIs" dxfId="184" priority="180" operator="between">
      <formula>7.5</formula>
      <formula>15</formula>
    </cfRule>
    <cfRule type="cellIs" dxfId="183" priority="181" operator="equal">
      <formula>7.5</formula>
    </cfRule>
  </conditionalFormatting>
  <conditionalFormatting sqref="AA15:AA45">
    <cfRule type="cellIs" dxfId="182" priority="179" operator="equal">
      <formula>7.5</formula>
    </cfRule>
  </conditionalFormatting>
  <conditionalFormatting sqref="AD15:AD45">
    <cfRule type="cellIs" dxfId="181" priority="177" operator="between">
      <formula>7.5</formula>
      <formula>15</formula>
    </cfRule>
    <cfRule type="cellIs" dxfId="180" priority="178" operator="equal">
      <formula>7.5</formula>
    </cfRule>
  </conditionalFormatting>
  <conditionalFormatting sqref="AC15:AC45">
    <cfRule type="cellIs" dxfId="179" priority="176" operator="equal">
      <formula>7.5</formula>
    </cfRule>
  </conditionalFormatting>
  <conditionalFormatting sqref="AF15:AF45">
    <cfRule type="beginsWith" dxfId="178" priority="175" operator="beginsWith" text="0">
      <formula>LEFT(AF15,LEN("0"))="0"</formula>
    </cfRule>
  </conditionalFormatting>
  <conditionalFormatting sqref="AE15:AE45">
    <cfRule type="cellIs" dxfId="177" priority="173" operator="equal">
      <formula>10</formula>
    </cfRule>
    <cfRule type="beginsWith" dxfId="176" priority="174" operator="beginsWith" text="0">
      <formula>LEFT(AE15,LEN("0"))="0"</formula>
    </cfRule>
  </conditionalFormatting>
  <conditionalFormatting sqref="AJ15:AJ45">
    <cfRule type="cellIs" dxfId="175" priority="171" operator="between">
      <formula>7.5</formula>
      <formula>15</formula>
    </cfRule>
    <cfRule type="cellIs" dxfId="174" priority="172" operator="equal">
      <formula>7.5</formula>
    </cfRule>
  </conditionalFormatting>
  <conditionalFormatting sqref="AI15:AI45">
    <cfRule type="cellIs" dxfId="173" priority="170" operator="equal">
      <formula>7.5</formula>
    </cfRule>
  </conditionalFormatting>
  <conditionalFormatting sqref="AL15:AL45">
    <cfRule type="cellIs" dxfId="172" priority="168" operator="between">
      <formula>7.5</formula>
      <formula>15</formula>
    </cfRule>
    <cfRule type="cellIs" dxfId="171" priority="169" operator="equal">
      <formula>7.5</formula>
    </cfRule>
  </conditionalFormatting>
  <conditionalFormatting sqref="AK15:AK45">
    <cfRule type="cellIs" dxfId="170" priority="167" operator="equal">
      <formula>7.5</formula>
    </cfRule>
  </conditionalFormatting>
  <conditionalFormatting sqref="AM15:AM45">
    <cfRule type="cellIs" dxfId="169" priority="165" operator="equal">
      <formula>10</formula>
    </cfRule>
    <cfRule type="beginsWith" dxfId="168" priority="166" operator="beginsWith" text="0">
      <formula>LEFT(AM15,LEN("0"))="0"</formula>
    </cfRule>
  </conditionalFormatting>
  <conditionalFormatting sqref="AN15:AN45">
    <cfRule type="cellIs" dxfId="167" priority="163" operator="equal">
      <formula>10</formula>
    </cfRule>
    <cfRule type="beginsWith" dxfId="166" priority="164" operator="beginsWith" text="0">
      <formula>LEFT(AN15,LEN("0"))="0"</formula>
    </cfRule>
  </conditionalFormatting>
  <conditionalFormatting sqref="S15:S45">
    <cfRule type="cellIs" dxfId="165" priority="161" operator="between">
      <formula>7.5</formula>
      <formula>15</formula>
    </cfRule>
    <cfRule type="cellIs" dxfId="164" priority="162" operator="equal">
      <formula>7.5</formula>
    </cfRule>
  </conditionalFormatting>
  <conditionalFormatting sqref="T15:T45">
    <cfRule type="cellIs" dxfId="163" priority="160" operator="equal">
      <formula>7.5</formula>
    </cfRule>
  </conditionalFormatting>
  <conditionalFormatting sqref="U15:U45">
    <cfRule type="cellIs" dxfId="162" priority="158" operator="between">
      <formula>7.5</formula>
      <formula>15</formula>
    </cfRule>
    <cfRule type="cellIs" dxfId="161" priority="159" operator="equal">
      <formula>7.5</formula>
    </cfRule>
  </conditionalFormatting>
  <conditionalFormatting sqref="V15:V45">
    <cfRule type="cellIs" dxfId="160" priority="157" operator="equal">
      <formula>7.5</formula>
    </cfRule>
  </conditionalFormatting>
  <conditionalFormatting sqref="X15:X45">
    <cfRule type="beginsWith" dxfId="159" priority="156" operator="beginsWith" text="0">
      <formula>LEFT(X15,LEN("0"))="0"</formula>
    </cfRule>
  </conditionalFormatting>
  <conditionalFormatting sqref="W15:W45">
    <cfRule type="cellIs" dxfId="158" priority="154" operator="equal">
      <formula>10</formula>
    </cfRule>
    <cfRule type="beginsWith" dxfId="157" priority="155" operator="beginsWith" text="0">
      <formula>LEFT(W15,LEN("0"))="0"</formula>
    </cfRule>
  </conditionalFormatting>
  <conditionalFormatting sqref="L56 L59:L86">
    <cfRule type="cellIs" dxfId="156" priority="152" operator="between">
      <formula>7.5</formula>
      <formula>15</formula>
    </cfRule>
    <cfRule type="cellIs" dxfId="155" priority="153" operator="equal">
      <formula>7.5</formula>
    </cfRule>
  </conditionalFormatting>
  <conditionalFormatting sqref="K56 K59:K86">
    <cfRule type="cellIs" dxfId="154" priority="151" operator="equal">
      <formula>7.5</formula>
    </cfRule>
  </conditionalFormatting>
  <conditionalFormatting sqref="L57">
    <cfRule type="cellIs" dxfId="153" priority="149" operator="between">
      <formula>7.5</formula>
      <formula>15</formula>
    </cfRule>
    <cfRule type="cellIs" dxfId="152" priority="150" operator="equal">
      <formula>7.5</formula>
    </cfRule>
  </conditionalFormatting>
  <conditionalFormatting sqref="K57">
    <cfRule type="cellIs" dxfId="151" priority="148" operator="equal">
      <formula>7.5</formula>
    </cfRule>
  </conditionalFormatting>
  <conditionalFormatting sqref="L58">
    <cfRule type="cellIs" dxfId="150" priority="146" operator="between">
      <formula>7.5</formula>
      <formula>15</formula>
    </cfRule>
    <cfRule type="cellIs" dxfId="149" priority="147" operator="equal">
      <formula>7.5</formula>
    </cfRule>
  </conditionalFormatting>
  <conditionalFormatting sqref="K58">
    <cfRule type="cellIs" dxfId="148" priority="145" operator="equal">
      <formula>7.5</formula>
    </cfRule>
  </conditionalFormatting>
  <conditionalFormatting sqref="M56 M59:M86">
    <cfRule type="cellIs" dxfId="147" priority="144" operator="equal">
      <formula>7.5</formula>
    </cfRule>
  </conditionalFormatting>
  <conditionalFormatting sqref="N56 N59:N86">
    <cfRule type="cellIs" dxfId="146" priority="143" operator="equal">
      <formula>7.5</formula>
    </cfRule>
  </conditionalFormatting>
  <conditionalFormatting sqref="M57">
    <cfRule type="cellIs" dxfId="145" priority="142" operator="equal">
      <formula>7.5</formula>
    </cfRule>
  </conditionalFormatting>
  <conditionalFormatting sqref="N57">
    <cfRule type="cellIs" dxfId="144" priority="141" operator="equal">
      <formula>7.5</formula>
    </cfRule>
  </conditionalFormatting>
  <conditionalFormatting sqref="M58">
    <cfRule type="cellIs" dxfId="143" priority="140" operator="equal">
      <formula>7.5</formula>
    </cfRule>
  </conditionalFormatting>
  <conditionalFormatting sqref="N58">
    <cfRule type="cellIs" dxfId="142" priority="139" operator="equal">
      <formula>7.5</formula>
    </cfRule>
  </conditionalFormatting>
  <conditionalFormatting sqref="O56:O86">
    <cfRule type="beginsWith" dxfId="141" priority="138" operator="beginsWith" text="0">
      <formula>LEFT(O56,LEN("0"))="0"</formula>
    </cfRule>
  </conditionalFormatting>
  <conditionalFormatting sqref="P56:P86">
    <cfRule type="cellIs" dxfId="140" priority="136" operator="equal">
      <formula>10</formula>
    </cfRule>
    <cfRule type="beginsWith" dxfId="139" priority="137" operator="beginsWith" text="0">
      <formula>LEFT(P56,LEN("0"))="0"</formula>
    </cfRule>
  </conditionalFormatting>
  <conditionalFormatting sqref="C56:C86">
    <cfRule type="cellIs" dxfId="105" priority="102" operator="equal">
      <formula>7.5</formula>
    </cfRule>
  </conditionalFormatting>
  <conditionalFormatting sqref="D56:D86">
    <cfRule type="cellIs" dxfId="104" priority="98" operator="between">
      <formula>22.5</formula>
      <formula>30</formula>
    </cfRule>
    <cfRule type="cellIs" dxfId="103" priority="99" operator="between">
      <formula>15</formula>
      <formula>22.5</formula>
    </cfRule>
    <cfRule type="cellIs" dxfId="102" priority="100" operator="between">
      <formula>7.5</formula>
      <formula>15</formula>
    </cfRule>
    <cfRule type="cellIs" dxfId="101" priority="101" operator="equal">
      <formula>7.5</formula>
    </cfRule>
  </conditionalFormatting>
  <conditionalFormatting sqref="E56:E86">
    <cfRule type="cellIs" dxfId="100" priority="97" operator="equal">
      <formula>7.5</formula>
    </cfRule>
  </conditionalFormatting>
  <conditionalFormatting sqref="F56:F86">
    <cfRule type="cellIs" dxfId="99" priority="93" operator="between">
      <formula>22.5</formula>
      <formula>30</formula>
    </cfRule>
    <cfRule type="cellIs" dxfId="98" priority="94" operator="between">
      <formula>15</formula>
      <formula>22.5</formula>
    </cfRule>
    <cfRule type="cellIs" dxfId="97" priority="95" operator="between">
      <formula>7.5</formula>
      <formula>15</formula>
    </cfRule>
    <cfRule type="cellIs" dxfId="96" priority="96" operator="equal">
      <formula>7.5</formula>
    </cfRule>
  </conditionalFormatting>
  <conditionalFormatting sqref="G56:G86">
    <cfRule type="beginsWith" dxfId="95" priority="92" operator="beginsWith" text="0">
      <formula>LEFT(G56,LEN("0"))="0"</formula>
    </cfRule>
  </conditionalFormatting>
  <conditionalFormatting sqref="H56:H86">
    <cfRule type="cellIs" dxfId="94" priority="89" operator="equal">
      <formula>20</formula>
    </cfRule>
    <cfRule type="cellIs" dxfId="93" priority="90" operator="equal">
      <formula>10</formula>
    </cfRule>
    <cfRule type="beginsWith" dxfId="92" priority="91" operator="beginsWith" text="0">
      <formula>LEFT(H56,LEN("0"))="0"</formula>
    </cfRule>
  </conditionalFormatting>
  <conditionalFormatting sqref="D97:D127">
    <cfRule type="cellIs" dxfId="91" priority="88" operator="equal">
      <formula>7.5</formula>
    </cfRule>
  </conditionalFormatting>
  <conditionalFormatting sqref="C97:C127">
    <cfRule type="beginsWith" dxfId="90" priority="87" operator="beginsWith" text="0">
      <formula>LEFT(C97,LEN("0"))="0"</formula>
    </cfRule>
  </conditionalFormatting>
  <conditionalFormatting sqref="F97:F127">
    <cfRule type="cellIs" dxfId="89" priority="86" operator="equal">
      <formula>7.5</formula>
    </cfRule>
  </conditionalFormatting>
  <conditionalFormatting sqref="E97:E127">
    <cfRule type="beginsWith" dxfId="88" priority="85" operator="beginsWith" text="0">
      <formula>LEFT(E97,LEN("0"))="0"</formula>
    </cfRule>
  </conditionalFormatting>
  <conditionalFormatting sqref="G97">
    <cfRule type="beginsWith" dxfId="87" priority="84" operator="beginsWith" text="0">
      <formula>LEFT(G97,LEN("0"))="0"</formula>
    </cfRule>
  </conditionalFormatting>
  <conditionalFormatting sqref="H97 H104:H127">
    <cfRule type="beginsWith" dxfId="86" priority="83" operator="beginsWith" text="0">
      <formula>LEFT(H97,LEN("0"))="0"</formula>
    </cfRule>
  </conditionalFormatting>
  <conditionalFormatting sqref="G98:G103">
    <cfRule type="beginsWith" dxfId="85" priority="82" operator="beginsWith" text="0">
      <formula>LEFT(G98,LEN("0"))="0"</formula>
    </cfRule>
  </conditionalFormatting>
  <conditionalFormatting sqref="H98:H103">
    <cfRule type="beginsWith" dxfId="84" priority="81" operator="beginsWith" text="0">
      <formula>LEFT(H98,LEN("0"))="0"</formula>
    </cfRule>
  </conditionalFormatting>
  <conditionalFormatting sqref="G104:G111">
    <cfRule type="beginsWith" dxfId="83" priority="80" operator="beginsWith" text="0">
      <formula>LEFT(G104,LEN("0"))="0"</formula>
    </cfRule>
  </conditionalFormatting>
  <conditionalFormatting sqref="G112:G127">
    <cfRule type="beginsWith" dxfId="82" priority="79" operator="beginsWith" text="0">
      <formula>LEFT(G112,LEN("0"))="0"</formula>
    </cfRule>
  </conditionalFormatting>
  <conditionalFormatting sqref="S97:S127">
    <cfRule type="cellIs" dxfId="81" priority="78" operator="equal">
      <formula>7.5</formula>
    </cfRule>
  </conditionalFormatting>
  <conditionalFormatting sqref="U97:U101 U112:U127 U103:U109">
    <cfRule type="cellIs" dxfId="80" priority="77" operator="equal">
      <formula>7.5</formula>
    </cfRule>
  </conditionalFormatting>
  <conditionalFormatting sqref="T121 T118:T119 T113 T103 T116 T109:T111 T106 T97 V99 V112 T99:T100">
    <cfRule type="cellIs" dxfId="79" priority="76" operator="between">
      <formula>7.5</formula>
      <formula>67.5</formula>
    </cfRule>
  </conditionalFormatting>
  <conditionalFormatting sqref="V120 V114 V110:V112 V106 V102:V103 V124:V125 V108 V122">
    <cfRule type="cellIs" dxfId="78" priority="75" operator="between">
      <formula>7.5</formula>
      <formula>67.5</formula>
    </cfRule>
  </conditionalFormatting>
  <conditionalFormatting sqref="T120">
    <cfRule type="cellIs" dxfId="77" priority="74" operator="between">
      <formula>7.5</formula>
      <formula>67.5</formula>
    </cfRule>
  </conditionalFormatting>
  <conditionalFormatting sqref="T117">
    <cfRule type="cellIs" dxfId="76" priority="73" operator="between">
      <formula>7.5</formula>
      <formula>67.5</formula>
    </cfRule>
  </conditionalFormatting>
  <conditionalFormatting sqref="T115">
    <cfRule type="cellIs" dxfId="75" priority="72" operator="between">
      <formula>7.5</formula>
      <formula>67.5</formula>
    </cfRule>
  </conditionalFormatting>
  <conditionalFormatting sqref="T114">
    <cfRule type="cellIs" dxfId="74" priority="71" operator="between">
      <formula>7.5</formula>
      <formula>67.5</formula>
    </cfRule>
  </conditionalFormatting>
  <conditionalFormatting sqref="T112">
    <cfRule type="cellIs" dxfId="73" priority="70" operator="between">
      <formula>7.5</formula>
      <formula>67.5</formula>
    </cfRule>
  </conditionalFormatting>
  <conditionalFormatting sqref="T108">
    <cfRule type="cellIs" dxfId="72" priority="69" operator="between">
      <formula>7.5</formula>
      <formula>67.5</formula>
    </cfRule>
  </conditionalFormatting>
  <conditionalFormatting sqref="T105">
    <cfRule type="cellIs" dxfId="71" priority="68" operator="between">
      <formula>7.5</formula>
      <formula>67.5</formula>
    </cfRule>
  </conditionalFormatting>
  <conditionalFormatting sqref="T102">
    <cfRule type="cellIs" dxfId="70" priority="67" operator="between">
      <formula>7.5</formula>
      <formula>67.5</formula>
    </cfRule>
  </conditionalFormatting>
  <conditionalFormatting sqref="T101">
    <cfRule type="cellIs" dxfId="69" priority="66" operator="between">
      <formula>7.5</formula>
      <formula>67.5</formula>
    </cfRule>
  </conditionalFormatting>
  <conditionalFormatting sqref="V119">
    <cfRule type="cellIs" dxfId="68" priority="65" operator="between">
      <formula>7.5</formula>
      <formula>67.5</formula>
    </cfRule>
  </conditionalFormatting>
  <conditionalFormatting sqref="V117">
    <cfRule type="cellIs" dxfId="67" priority="64" operator="between">
      <formula>7.5</formula>
      <formula>67.5</formula>
    </cfRule>
  </conditionalFormatting>
  <conditionalFormatting sqref="V118">
    <cfRule type="cellIs" dxfId="66" priority="63" operator="between">
      <formula>7.5</formula>
      <formula>67.5</formula>
    </cfRule>
  </conditionalFormatting>
  <conditionalFormatting sqref="V116">
    <cfRule type="cellIs" dxfId="65" priority="62" operator="between">
      <formula>7.5</formula>
      <formula>67.5</formula>
    </cfRule>
  </conditionalFormatting>
  <conditionalFormatting sqref="V115">
    <cfRule type="cellIs" dxfId="64" priority="61" operator="between">
      <formula>7.5</formula>
      <formula>67.5</formula>
    </cfRule>
  </conditionalFormatting>
  <conditionalFormatting sqref="V113">
    <cfRule type="cellIs" dxfId="63" priority="60" operator="between">
      <formula>7.5</formula>
      <formula>67.5</formula>
    </cfRule>
  </conditionalFormatting>
  <conditionalFormatting sqref="V109">
    <cfRule type="cellIs" dxfId="62" priority="59" operator="between">
      <formula>7.5</formula>
      <formula>67.5</formula>
    </cfRule>
  </conditionalFormatting>
  <conditionalFormatting sqref="V105">
    <cfRule type="cellIs" dxfId="61" priority="58" operator="between">
      <formula>7.5</formula>
      <formula>67.5</formula>
    </cfRule>
  </conditionalFormatting>
  <conditionalFormatting sqref="V101">
    <cfRule type="cellIs" dxfId="60" priority="57" operator="between">
      <formula>7.5</formula>
      <formula>67.5</formula>
    </cfRule>
  </conditionalFormatting>
  <conditionalFormatting sqref="V100">
    <cfRule type="cellIs" dxfId="59" priority="56" operator="between">
      <formula>7.5</formula>
      <formula>67.5</formula>
    </cfRule>
  </conditionalFormatting>
  <conditionalFormatting sqref="V97">
    <cfRule type="cellIs" dxfId="58" priority="55" operator="between">
      <formula>7.5</formula>
      <formula>67.5</formula>
    </cfRule>
  </conditionalFormatting>
  <conditionalFormatting sqref="U111">
    <cfRule type="cellIs" dxfId="57" priority="54" operator="equal">
      <formula>7.5</formula>
    </cfRule>
  </conditionalFormatting>
  <conditionalFormatting sqref="U110">
    <cfRule type="cellIs" dxfId="56" priority="53" operator="equal">
      <formula>7.5</formula>
    </cfRule>
  </conditionalFormatting>
  <conditionalFormatting sqref="U102">
    <cfRule type="cellIs" dxfId="55" priority="52" operator="equal">
      <formula>7.5</formula>
    </cfRule>
  </conditionalFormatting>
  <conditionalFormatting sqref="T126">
    <cfRule type="cellIs" dxfId="54" priority="51" operator="between">
      <formula>7.5</formula>
      <formula>67.5</formula>
    </cfRule>
  </conditionalFormatting>
  <conditionalFormatting sqref="T125">
    <cfRule type="cellIs" dxfId="53" priority="50" operator="between">
      <formula>7.5</formula>
      <formula>67.5</formula>
    </cfRule>
  </conditionalFormatting>
  <conditionalFormatting sqref="T122">
    <cfRule type="cellIs" dxfId="52" priority="49" operator="between">
      <formula>7.5</formula>
      <formula>67.5</formula>
    </cfRule>
  </conditionalFormatting>
  <conditionalFormatting sqref="T104">
    <cfRule type="cellIs" dxfId="51" priority="48" operator="between">
      <formula>7.5</formula>
      <formula>67.5</formula>
    </cfRule>
  </conditionalFormatting>
  <conditionalFormatting sqref="T98">
    <cfRule type="cellIs" dxfId="50" priority="47" operator="between">
      <formula>7.5</formula>
      <formula>67.5</formula>
    </cfRule>
  </conditionalFormatting>
  <conditionalFormatting sqref="V127">
    <cfRule type="cellIs" dxfId="49" priority="46" operator="between">
      <formula>7.5</formula>
      <formula>67.5</formula>
    </cfRule>
  </conditionalFormatting>
  <conditionalFormatting sqref="V126">
    <cfRule type="cellIs" dxfId="48" priority="45" operator="between">
      <formula>7.5</formula>
      <formula>67.5</formula>
    </cfRule>
  </conditionalFormatting>
  <conditionalFormatting sqref="V104">
    <cfRule type="cellIs" dxfId="47" priority="44" operator="between">
      <formula>7.5</formula>
      <formula>67.5</formula>
    </cfRule>
  </conditionalFormatting>
  <conditionalFormatting sqref="T123">
    <cfRule type="cellIs" dxfId="46" priority="43" operator="between">
      <formula>7.5</formula>
      <formula>67.5</formula>
    </cfRule>
  </conditionalFormatting>
  <conditionalFormatting sqref="T127">
    <cfRule type="cellIs" dxfId="45" priority="42" operator="between">
      <formula>7.5</formula>
      <formula>67.5</formula>
    </cfRule>
  </conditionalFormatting>
  <conditionalFormatting sqref="V98">
    <cfRule type="cellIs" dxfId="44" priority="41" operator="between">
      <formula>7.5</formula>
      <formula>67.5</formula>
    </cfRule>
  </conditionalFormatting>
  <conditionalFormatting sqref="V123">
    <cfRule type="cellIs" dxfId="43" priority="40" operator="between">
      <formula>7.5</formula>
      <formula>67.5</formula>
    </cfRule>
  </conditionalFormatting>
  <conditionalFormatting sqref="V121">
    <cfRule type="cellIs" dxfId="42" priority="39" operator="between">
      <formula>7.5</formula>
      <formula>67.5</formula>
    </cfRule>
  </conditionalFormatting>
  <conditionalFormatting sqref="V107">
    <cfRule type="cellIs" dxfId="41" priority="38" operator="between">
      <formula>7.5</formula>
      <formula>67.5</formula>
    </cfRule>
  </conditionalFormatting>
  <conditionalFormatting sqref="T107">
    <cfRule type="cellIs" dxfId="40" priority="37" operator="between">
      <formula>7.5</formula>
      <formula>67.5</formula>
    </cfRule>
  </conditionalFormatting>
  <conditionalFormatting sqref="T124">
    <cfRule type="cellIs" dxfId="39" priority="36" operator="between">
      <formula>7.5</formula>
      <formula>67.5</formula>
    </cfRule>
  </conditionalFormatting>
  <conditionalFormatting sqref="W97:W127">
    <cfRule type="beginsWith" dxfId="38" priority="35" operator="beginsWith" text="0">
      <formula>LEFT(W97,LEN("0"))="0"</formula>
    </cfRule>
  </conditionalFormatting>
  <conditionalFormatting sqref="X97:X127">
    <cfRule type="cellIs" dxfId="37" priority="34" operator="between">
      <formula>10</formula>
      <formula>70</formula>
    </cfRule>
  </conditionalFormatting>
  <conditionalFormatting sqref="T56:T86">
    <cfRule type="cellIs" dxfId="32" priority="32" operator="between">
      <formula>7.5</formula>
      <formula>15</formula>
    </cfRule>
    <cfRule type="cellIs" dxfId="31" priority="33" operator="equal">
      <formula>7.5</formula>
    </cfRule>
  </conditionalFormatting>
  <conditionalFormatting sqref="S56:S86">
    <cfRule type="cellIs" dxfId="30" priority="31" operator="equal">
      <formula>7.5</formula>
    </cfRule>
  </conditionalFormatting>
  <conditionalFormatting sqref="V56:V77 V81:V83">
    <cfRule type="cellIs" dxfId="29" priority="29" operator="between">
      <formula>7.5</formula>
      <formula>15</formula>
    </cfRule>
    <cfRule type="cellIs" dxfId="28" priority="30" operator="equal">
      <formula>7.5</formula>
    </cfRule>
  </conditionalFormatting>
  <conditionalFormatting sqref="U56:U77 U81:U83">
    <cfRule type="cellIs" dxfId="27" priority="28" operator="equal">
      <formula>7.5</formula>
    </cfRule>
  </conditionalFormatting>
  <conditionalFormatting sqref="V78">
    <cfRule type="cellIs" dxfId="26" priority="26" operator="between">
      <formula>7.5</formula>
      <formula>15</formula>
    </cfRule>
    <cfRule type="cellIs" dxfId="25" priority="27" operator="equal">
      <formula>7.5</formula>
    </cfRule>
  </conditionalFormatting>
  <conditionalFormatting sqref="U78">
    <cfRule type="cellIs" dxfId="24" priority="25" operator="equal">
      <formula>7.5</formula>
    </cfRule>
  </conditionalFormatting>
  <conditionalFormatting sqref="V79">
    <cfRule type="cellIs" dxfId="23" priority="23" operator="between">
      <formula>7.5</formula>
      <formula>15</formula>
    </cfRule>
    <cfRule type="cellIs" dxfId="22" priority="24" operator="equal">
      <formula>7.5</formula>
    </cfRule>
  </conditionalFormatting>
  <conditionalFormatting sqref="U79">
    <cfRule type="cellIs" dxfId="21" priority="22" operator="equal">
      <formula>7.5</formula>
    </cfRule>
  </conditionalFormatting>
  <conditionalFormatting sqref="V81">
    <cfRule type="cellIs" dxfId="20" priority="20" operator="between">
      <formula>7.5</formula>
      <formula>15</formula>
    </cfRule>
    <cfRule type="cellIs" dxfId="19" priority="21" operator="equal">
      <formula>7.5</formula>
    </cfRule>
  </conditionalFormatting>
  <conditionalFormatting sqref="U81">
    <cfRule type="cellIs" dxfId="18" priority="19" operator="equal">
      <formula>7.5</formula>
    </cfRule>
  </conditionalFormatting>
  <conditionalFormatting sqref="V80">
    <cfRule type="cellIs" dxfId="17" priority="17" operator="between">
      <formula>7.5</formula>
      <formula>15</formula>
    </cfRule>
    <cfRule type="cellIs" dxfId="16" priority="18" operator="equal">
      <formula>7.5</formula>
    </cfRule>
  </conditionalFormatting>
  <conditionalFormatting sqref="U80">
    <cfRule type="cellIs" dxfId="15" priority="16" operator="equal">
      <formula>7.5</formula>
    </cfRule>
  </conditionalFormatting>
  <conditionalFormatting sqref="V80">
    <cfRule type="cellIs" dxfId="14" priority="14" operator="between">
      <formula>7.5</formula>
      <formula>15</formula>
    </cfRule>
    <cfRule type="cellIs" dxfId="13" priority="15" operator="equal">
      <formula>7.5</formula>
    </cfRule>
  </conditionalFormatting>
  <conditionalFormatting sqref="U80">
    <cfRule type="cellIs" dxfId="12" priority="13" operator="equal">
      <formula>7.5</formula>
    </cfRule>
  </conditionalFormatting>
  <conditionalFormatting sqref="V84">
    <cfRule type="cellIs" dxfId="11" priority="11" operator="between">
      <formula>7.5</formula>
      <formula>15</formula>
    </cfRule>
    <cfRule type="cellIs" dxfId="10" priority="12" operator="equal">
      <formula>7.5</formula>
    </cfRule>
  </conditionalFormatting>
  <conditionalFormatting sqref="U84">
    <cfRule type="cellIs" dxfId="9" priority="10" operator="equal">
      <formula>7.5</formula>
    </cfRule>
  </conditionalFormatting>
  <conditionalFormatting sqref="V85">
    <cfRule type="cellIs" dxfId="8" priority="8" operator="between">
      <formula>7.5</formula>
      <formula>15</formula>
    </cfRule>
    <cfRule type="cellIs" dxfId="7" priority="9" operator="equal">
      <formula>7.5</formula>
    </cfRule>
  </conditionalFormatting>
  <conditionalFormatting sqref="U85">
    <cfRule type="cellIs" dxfId="6" priority="7" operator="equal">
      <formula>7.5</formula>
    </cfRule>
  </conditionalFormatting>
  <conditionalFormatting sqref="V86">
    <cfRule type="cellIs" dxfId="5" priority="5" operator="between">
      <formula>7.5</formula>
      <formula>15</formula>
    </cfRule>
    <cfRule type="cellIs" dxfId="4" priority="6" operator="equal">
      <formula>7.5</formula>
    </cfRule>
  </conditionalFormatting>
  <conditionalFormatting sqref="U86">
    <cfRule type="cellIs" dxfId="3" priority="4" operator="equal">
      <formula>7.5</formula>
    </cfRule>
  </conditionalFormatting>
  <conditionalFormatting sqref="W73:W86 W56:W71">
    <cfRule type="beginsWith" dxfId="2" priority="3" operator="beginsWith" text="0">
      <formula>LEFT(W56,LEN("0"))="0"</formula>
    </cfRule>
  </conditionalFormatting>
  <conditionalFormatting sqref="W72 X56:X86">
    <cfRule type="beginsWith" dxfId="1" priority="2" operator="beginsWith" text="0">
      <formula>LEFT(W56,LEN("0"))="0"</formula>
    </cfRule>
  </conditionalFormatting>
  <conditionalFormatting sqref="X56:X86">
    <cfRule type="cellIs" dxfId="0" priority="1" operator="equal">
      <formula>10</formula>
    </cfRule>
  </conditionalFormatting>
  <dataValidations count="9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28B36AD0-93CA-4B2A-8A86-45AF5B5D0C69}">
      <formula1>$P$9:$P$22</formula1>
    </dataValidation>
    <dataValidation type="list" allowBlank="1" showInputMessage="1" showErrorMessage="1" sqref="AA15:AD45 AI15:AL45 K56:N86 U97:U127 S56:U86 C56:F86 K97:N127 S97:S127 K15:N45 AQ15:AT45 S15:V45 C15:F45 C97:F127" xr:uid="{0FFBA6AD-3A60-4216-BBA9-B0CD13CCAAAF}">
      <formula1>$P$9:$P$16</formula1>
    </dataValidation>
    <dataValidation type="list" allowBlank="1" showInputMessage="1" showErrorMessage="1" sqref="G15:H45 G97:H127 AM15:AN45 W15:X45 O56:P86 G56:G86 O97:P127 O15:P45 AE15:AF45" xr:uid="{BE7A86D3-4B76-4005-9A7D-4EDCF55A4B44}">
      <formula1>$P$17:$P$21</formula1>
    </dataValidation>
    <dataValidation type="list" allowBlank="1" showInputMessage="1" showErrorMessage="1" sqref="H56:H86" xr:uid="{222E6D4C-5093-4439-9A43-596F8826F3F1}">
      <formula1>$P$17:$P$26</formula1>
    </dataValidation>
    <dataValidation type="list" allowBlank="1" showInputMessage="1" showErrorMessage="1" sqref="W97:X127" xr:uid="{9820554E-5DF1-4327-B0E8-9AFF68803E59}">
      <formula1>$P$23:$P$32</formula1>
    </dataValidation>
    <dataValidation type="list" allowBlank="1" showInputMessage="1" showErrorMessage="1" sqref="AU15:AV45" xr:uid="{CA41A4C1-0090-4626-8E61-0FE198B7DBF7}">
      <formula1>$P$17:$P$23</formula1>
    </dataValidation>
    <dataValidation type="list" allowBlank="1" showInputMessage="1" showErrorMessage="1" sqref="V56:V86" xr:uid="{63897728-D6C9-4C5D-8A83-CE18839D4E32}">
      <formula1>$P$9:$P$17</formula1>
    </dataValidation>
    <dataValidation type="list" allowBlank="1" showInputMessage="1" showErrorMessage="1" sqref="W56:X70 W72:X86" xr:uid="{EBF13A5B-8F25-480A-AD7E-8896B60D46C9}">
      <formula1>$P$18:$P$22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X5" sqref="X5:X16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16" t="s">
        <v>77</v>
      </c>
      <c r="B1" s="117"/>
      <c r="C1" s="52"/>
      <c r="D1" s="125" t="s">
        <v>41</v>
      </c>
      <c r="E1" s="125"/>
      <c r="F1" s="125"/>
      <c r="G1" s="125"/>
      <c r="H1" s="125" t="s">
        <v>42</v>
      </c>
      <c r="I1" s="125"/>
      <c r="J1" s="125"/>
      <c r="K1" s="125"/>
      <c r="L1" s="29"/>
      <c r="M1" s="121" t="s">
        <v>41</v>
      </c>
      <c r="N1" s="122"/>
      <c r="O1" s="121" t="s">
        <v>42</v>
      </c>
      <c r="P1" s="126"/>
      <c r="R1" s="127" t="s">
        <v>76</v>
      </c>
      <c r="S1" s="128"/>
      <c r="U1" s="121" t="s">
        <v>75</v>
      </c>
      <c r="V1" s="126"/>
      <c r="X1" s="121" t="s">
        <v>74</v>
      </c>
      <c r="Y1" s="124"/>
      <c r="Z1" s="124"/>
      <c r="AA1" s="122"/>
    </row>
    <row r="2" spans="1:27" ht="39.75" customHeight="1" x14ac:dyDescent="0.25">
      <c r="A2" s="118"/>
      <c r="B2" s="119"/>
      <c r="C2" s="53"/>
      <c r="D2" s="111" t="s">
        <v>43</v>
      </c>
      <c r="E2" s="111"/>
      <c r="F2" s="111" t="s">
        <v>44</v>
      </c>
      <c r="G2" s="111"/>
      <c r="H2" s="111" t="s">
        <v>43</v>
      </c>
      <c r="I2" s="111"/>
      <c r="J2" s="111" t="s">
        <v>44</v>
      </c>
      <c r="K2" s="111"/>
      <c r="L2" s="28"/>
      <c r="M2" s="112" t="s">
        <v>73</v>
      </c>
      <c r="N2" s="111" t="s">
        <v>46</v>
      </c>
      <c r="O2" s="111" t="s">
        <v>73</v>
      </c>
      <c r="P2" s="111" t="s">
        <v>46</v>
      </c>
      <c r="R2" s="111" t="s">
        <v>72</v>
      </c>
      <c r="S2" s="111" t="s">
        <v>71</v>
      </c>
      <c r="U2" s="111" t="s">
        <v>45</v>
      </c>
      <c r="V2" s="111" t="s">
        <v>46</v>
      </c>
      <c r="X2" s="111" t="s">
        <v>70</v>
      </c>
      <c r="Y2" s="111" t="s">
        <v>69</v>
      </c>
      <c r="Z2" s="111" t="s">
        <v>68</v>
      </c>
      <c r="AA2" s="111" t="s">
        <v>67</v>
      </c>
    </row>
    <row r="3" spans="1:27" ht="38.25" x14ac:dyDescent="0.25">
      <c r="A3" s="120" t="str">
        <f>'Date Reference'!N3</f>
        <v>Aug-2022</v>
      </c>
      <c r="B3" s="120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3"/>
      <c r="N3" s="112"/>
      <c r="O3" s="112"/>
      <c r="P3" s="112"/>
      <c r="R3" s="112"/>
      <c r="S3" s="112"/>
      <c r="U3" s="112"/>
      <c r="V3" s="112"/>
      <c r="X3" s="112"/>
      <c r="Y3" s="112"/>
      <c r="Z3" s="112"/>
      <c r="AA3" s="112"/>
    </row>
    <row r="4" spans="1:27" x14ac:dyDescent="0.25">
      <c r="A4" s="114" t="s">
        <v>66</v>
      </c>
      <c r="B4" s="115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3" t="s">
        <v>65</v>
      </c>
      <c r="B5" s="113"/>
      <c r="C5" s="56" t="s">
        <v>49</v>
      </c>
      <c r="D5" s="48">
        <f>(VLOOKUP(A5,'Planned Staff Hours'!$C$9:$M$21,2,FALSE)+VLOOKUP(A5,'Planned Staff Hours'!$C$9:$M$21,4,FALSE))*'Date Reference'!$L$38</f>
        <v>930</v>
      </c>
      <c r="E5" s="57">
        <f>Gloucestershire!C46+Gloucestershire!E46</f>
        <v>922.5</v>
      </c>
      <c r="F5" s="48">
        <f>(VLOOKUP(A5,'Planned Staff Hours'!$C$9:$M$21,3,FALSE)+VLOOKUP(A5,'Planned Staff Hours'!$C$9:$M$21,5,FALSE))*'Date Reference'!$L$38</f>
        <v>1860</v>
      </c>
      <c r="G5" s="57">
        <f>Gloucestershire!D46+Gloucestershire!F46</f>
        <v>1830</v>
      </c>
      <c r="H5" s="46">
        <f>(VLOOKUP(A5,'Planned Staff Hours'!$C$9:$M$21,6,FALSE))*'Date Reference'!$L$38</f>
        <v>620</v>
      </c>
      <c r="I5" s="46">
        <f>Gloucestershire!G46</f>
        <v>610</v>
      </c>
      <c r="J5" s="83">
        <f>(VLOOKUP(A5,'Planned Staff Hours'!$C$9:$M$21,7,FALSE))*'Date Reference'!$L$38</f>
        <v>620</v>
      </c>
      <c r="K5" s="58">
        <f>Gloucestershire!H46</f>
        <v>630</v>
      </c>
      <c r="L5" s="22"/>
      <c r="M5" s="21">
        <f t="shared" ref="M5:M16" si="0">E5/D5</f>
        <v>0.99193548387096775</v>
      </c>
      <c r="N5" s="21">
        <f t="shared" ref="N5:N16" si="1">G5/F5</f>
        <v>0.9838709677419355</v>
      </c>
      <c r="O5" s="21">
        <f t="shared" ref="O5:O16" si="2">I5/H5</f>
        <v>0.9838709677419355</v>
      </c>
      <c r="P5" s="21">
        <f t="shared" ref="P5:P16" si="3">K5/J5</f>
        <v>1.0161290322580645</v>
      </c>
      <c r="R5" s="21">
        <f t="shared" ref="R5:R16" si="4">(E5+G5)/(F5+D5)</f>
        <v>0.98655913978494625</v>
      </c>
      <c r="S5" s="21">
        <f t="shared" ref="S5:S16" si="5">(K5+I5)/(J5+H5)</f>
        <v>1</v>
      </c>
      <c r="U5" s="21">
        <f t="shared" ref="U5:U16" si="6">(E5+I5)/(H5+D5)</f>
        <v>0.98870967741935489</v>
      </c>
      <c r="V5" s="21">
        <f t="shared" ref="V5:V16" si="7">(K5+G5)/(J5+F5)</f>
        <v>0.99193548387096775</v>
      </c>
      <c r="X5" s="61">
        <v>456</v>
      </c>
      <c r="Y5" s="19">
        <f t="shared" ref="Y5:Y16" si="8">(E5+I5)/X5</f>
        <v>3.3607456140350878</v>
      </c>
      <c r="Z5" s="19">
        <f t="shared" ref="Z5:Z16" si="9">(K5+G5)/X5</f>
        <v>5.3947368421052628</v>
      </c>
      <c r="AA5" s="19">
        <f t="shared" ref="AA5:AA16" si="10">(E5+G5+I5+K5)/X5</f>
        <v>8.755482456140351</v>
      </c>
    </row>
    <row r="6" spans="1:27" ht="15" customHeight="1" x14ac:dyDescent="0.25">
      <c r="A6" s="113" t="s">
        <v>64</v>
      </c>
      <c r="B6" s="113"/>
      <c r="C6" s="56" t="s">
        <v>49</v>
      </c>
      <c r="D6" s="48">
        <f>(VLOOKUP(A6,'Planned Staff Hours'!$C$9:$M$21,2,FALSE)+VLOOKUP(A6,'Planned Staff Hours'!$C$9:$M$21,4,FALSE))*'Date Reference'!$L$38</f>
        <v>1395</v>
      </c>
      <c r="E6" s="57">
        <f>Gloucestershire!K46+Gloucestershire!M46</f>
        <v>1275</v>
      </c>
      <c r="F6" s="48">
        <f>(VLOOKUP(A6,'Planned Staff Hours'!$C$9:$M$21,3,FALSE)+VLOOKUP(A6,'Planned Staff Hours'!$C$9:$M$21,5,FALSE))*'Date Reference'!$L$38</f>
        <v>930</v>
      </c>
      <c r="G6" s="57">
        <f>Gloucestershire!L46+Gloucestershire!N46</f>
        <v>2002.5</v>
      </c>
      <c r="H6" s="46">
        <f>(VLOOKUP(A6,'Planned Staff Hours'!$C$9:$M$21,6,FALSE))*'Date Reference'!$L$38</f>
        <v>620</v>
      </c>
      <c r="I6" s="46">
        <f>Gloucestershire!O46</f>
        <v>610</v>
      </c>
      <c r="J6" s="47">
        <f>(VLOOKUP(A6,'Planned Staff Hours'!$C$9:$M$21,7,FALSE))*'Date Reference'!$L$38</f>
        <v>310</v>
      </c>
      <c r="K6" s="58">
        <f>Gloucestershire!P46</f>
        <v>930</v>
      </c>
      <c r="L6" s="22"/>
      <c r="M6" s="21">
        <f t="shared" si="0"/>
        <v>0.91397849462365588</v>
      </c>
      <c r="N6" s="21">
        <f t="shared" si="1"/>
        <v>2.153225806451613</v>
      </c>
      <c r="O6" s="21">
        <f t="shared" si="2"/>
        <v>0.9838709677419355</v>
      </c>
      <c r="P6" s="21">
        <f t="shared" si="3"/>
        <v>3</v>
      </c>
      <c r="R6" s="21">
        <f t="shared" si="4"/>
        <v>1.4096774193548387</v>
      </c>
      <c r="S6" s="21">
        <f t="shared" si="5"/>
        <v>1.6559139784946237</v>
      </c>
      <c r="U6" s="21">
        <f t="shared" si="6"/>
        <v>0.93548387096774188</v>
      </c>
      <c r="V6" s="21">
        <f t="shared" si="7"/>
        <v>2.3649193548387095</v>
      </c>
      <c r="X6" s="61">
        <v>545</v>
      </c>
      <c r="Y6" s="19">
        <f t="shared" si="8"/>
        <v>3.4587155963302751</v>
      </c>
      <c r="Z6" s="19">
        <f t="shared" si="9"/>
        <v>5.3807339449541285</v>
      </c>
      <c r="AA6" s="19">
        <f t="shared" si="10"/>
        <v>8.8394495412844041</v>
      </c>
    </row>
    <row r="7" spans="1:27" ht="15" customHeight="1" x14ac:dyDescent="0.25">
      <c r="A7" s="113" t="s">
        <v>63</v>
      </c>
      <c r="B7" s="113"/>
      <c r="C7" s="56" t="s">
        <v>49</v>
      </c>
      <c r="D7" s="48">
        <f>(VLOOKUP(A7,'Planned Staff Hours'!$C$9:$M$21,2,FALSE)+VLOOKUP(A7,'Planned Staff Hours'!$C$9:$M$21,4,FALSE))*'Date Reference'!$L$38</f>
        <v>1395</v>
      </c>
      <c r="E7" s="57">
        <f>Gloucestershire!S46+Gloucestershire!U46</f>
        <v>1432.5</v>
      </c>
      <c r="F7" s="48">
        <f>(VLOOKUP(A7,'Planned Staff Hours'!$C$9:$M$21,3,FALSE)+VLOOKUP(A7,'Planned Staff Hours'!$C$9:$M$21,5,FALSE))*'Date Reference'!$L$38</f>
        <v>930</v>
      </c>
      <c r="G7" s="57">
        <f>Gloucestershire!T46+Gloucestershire!V46</f>
        <v>1702.5</v>
      </c>
      <c r="H7" s="46">
        <f>(VLOOKUP(A7,'Planned Staff Hours'!$C$9:$M$21,6,FALSE))*'Date Reference'!$L$38</f>
        <v>620</v>
      </c>
      <c r="I7" s="46">
        <f>Gloucestershire!W46</f>
        <v>630</v>
      </c>
      <c r="J7" s="47">
        <f>(VLOOKUP(A7,'Planned Staff Hours'!$C$9:$M$21,7,FALSE))*'Date Reference'!$L$38</f>
        <v>310</v>
      </c>
      <c r="K7" s="58">
        <f>Gloucestershire!X46</f>
        <v>780</v>
      </c>
      <c r="L7" s="22"/>
      <c r="M7" s="21">
        <f t="shared" si="0"/>
        <v>1.0268817204301075</v>
      </c>
      <c r="N7" s="21">
        <f t="shared" si="1"/>
        <v>1.8306451612903225</v>
      </c>
      <c r="O7" s="21">
        <f t="shared" si="2"/>
        <v>1.0161290322580645</v>
      </c>
      <c r="P7" s="21">
        <f t="shared" si="3"/>
        <v>2.5161290322580645</v>
      </c>
      <c r="R7" s="21">
        <f t="shared" si="4"/>
        <v>1.3483870967741935</v>
      </c>
      <c r="S7" s="21">
        <f t="shared" si="5"/>
        <v>1.5161290322580645</v>
      </c>
      <c r="U7" s="21">
        <f t="shared" si="6"/>
        <v>1.0235732009925558</v>
      </c>
      <c r="V7" s="21">
        <f t="shared" si="7"/>
        <v>2.002016129032258</v>
      </c>
      <c r="X7" s="61">
        <v>545</v>
      </c>
      <c r="Y7" s="19">
        <f t="shared" si="8"/>
        <v>3.7844036697247705</v>
      </c>
      <c r="Z7" s="19">
        <f t="shared" si="9"/>
        <v>4.5550458715596331</v>
      </c>
      <c r="AA7" s="19">
        <f t="shared" si="10"/>
        <v>8.3394495412844041</v>
      </c>
    </row>
    <row r="8" spans="1:27" ht="15" customHeight="1" x14ac:dyDescent="0.25">
      <c r="A8" s="113" t="s">
        <v>62</v>
      </c>
      <c r="B8" s="113"/>
      <c r="C8" s="56" t="s">
        <v>49</v>
      </c>
      <c r="D8" s="48">
        <f>(VLOOKUP(A8,'Planned Staff Hours'!$C$9:$M$21,2,FALSE)+VLOOKUP(A8,'Planned Staff Hours'!$C$9:$M$21,4,FALSE))*'Date Reference'!$L$38</f>
        <v>930</v>
      </c>
      <c r="E8" s="57">
        <f>Gloucestershire!AA46+Gloucestershire!AC46</f>
        <v>960</v>
      </c>
      <c r="F8" s="48">
        <f>(VLOOKUP(A8,'Planned Staff Hours'!$C$9:$M$21,3,FALSE)+VLOOKUP(A8,'Planned Staff Hours'!$C$9:$M$21,5,FALSE))*'Date Reference'!$L$38</f>
        <v>1395</v>
      </c>
      <c r="G8" s="57">
        <f>Gloucestershire!AB46+Gloucestershire!AD46</f>
        <v>1590</v>
      </c>
      <c r="H8" s="46">
        <f>(VLOOKUP(A8,'Planned Staff Hours'!$C$9:$M$21,6,FALSE))*'Date Reference'!$L$38</f>
        <v>620</v>
      </c>
      <c r="I8" s="46">
        <f>Gloucestershire!AE46</f>
        <v>640</v>
      </c>
      <c r="J8" s="47">
        <f>(VLOOKUP(A8,'Planned Staff Hours'!$C$9:$M$21,7,FALSE))*'Date Reference'!$L$38</f>
        <v>310</v>
      </c>
      <c r="K8" s="58">
        <f>Gloucestershire!AF46</f>
        <v>460</v>
      </c>
      <c r="L8" s="22"/>
      <c r="M8" s="21">
        <f t="shared" si="0"/>
        <v>1.032258064516129</v>
      </c>
      <c r="N8" s="21">
        <f t="shared" si="1"/>
        <v>1.1397849462365592</v>
      </c>
      <c r="O8" s="21">
        <f t="shared" si="2"/>
        <v>1.032258064516129</v>
      </c>
      <c r="P8" s="21">
        <f t="shared" si="3"/>
        <v>1.4838709677419355</v>
      </c>
      <c r="R8" s="21">
        <f t="shared" si="4"/>
        <v>1.096774193548387</v>
      </c>
      <c r="S8" s="21">
        <f t="shared" si="5"/>
        <v>1.1827956989247312</v>
      </c>
      <c r="U8" s="21">
        <f t="shared" si="6"/>
        <v>1.032258064516129</v>
      </c>
      <c r="V8" s="21">
        <f t="shared" si="7"/>
        <v>1.2023460410557185</v>
      </c>
      <c r="X8" s="61">
        <v>491</v>
      </c>
      <c r="Y8" s="19">
        <f t="shared" si="8"/>
        <v>3.258655804480652</v>
      </c>
      <c r="Z8" s="19">
        <f t="shared" si="9"/>
        <v>4.1751527494908354</v>
      </c>
      <c r="AA8" s="19">
        <f t="shared" si="10"/>
        <v>7.4338085539714864</v>
      </c>
    </row>
    <row r="9" spans="1:27" ht="15" customHeight="1" x14ac:dyDescent="0.25">
      <c r="A9" s="113" t="s">
        <v>61</v>
      </c>
      <c r="B9" s="113"/>
      <c r="C9" s="56" t="s">
        <v>49</v>
      </c>
      <c r="D9" s="48">
        <f>(VLOOKUP(A9,'Planned Staff Hours'!$C$9:$M$21,2,FALSE)+VLOOKUP(A9,'Planned Staff Hours'!$C$9:$M$21,4,FALSE))*'Date Reference'!$L$38</f>
        <v>930</v>
      </c>
      <c r="E9" s="57">
        <f>Gloucestershire!AI46+Gloucestershire!AK46</f>
        <v>967.5</v>
      </c>
      <c r="F9" s="48">
        <f>(VLOOKUP(A9,'Planned Staff Hours'!$C$9:$M$21,3,FALSE)+VLOOKUP(A9,'Planned Staff Hours'!$C$9:$M$21,5,FALSE))*'Date Reference'!$L$38</f>
        <v>1395</v>
      </c>
      <c r="G9" s="57">
        <f>Gloucestershire!AJ46+Gloucestershire!AL46</f>
        <v>1402.5</v>
      </c>
      <c r="H9" s="46">
        <f>(VLOOKUP(A9,'Planned Staff Hours'!$C$9:$M$21,6,FALSE))*'Date Reference'!$L$38</f>
        <v>620</v>
      </c>
      <c r="I9" s="46">
        <f>Gloucestershire!AM46</f>
        <v>620</v>
      </c>
      <c r="J9" s="47">
        <f>(VLOOKUP(A9,'Planned Staff Hours'!$C$9:$M$21,7,FALSE))*'Date Reference'!$L$38</f>
        <v>620</v>
      </c>
      <c r="K9" s="58">
        <f>Gloucestershire!AN46</f>
        <v>630</v>
      </c>
      <c r="L9" s="22"/>
      <c r="M9" s="21">
        <f t="shared" si="0"/>
        <v>1.0403225806451613</v>
      </c>
      <c r="N9" s="21">
        <f t="shared" si="1"/>
        <v>1.0053763440860215</v>
      </c>
      <c r="O9" s="21">
        <f t="shared" si="2"/>
        <v>1</v>
      </c>
      <c r="P9" s="21">
        <f t="shared" si="3"/>
        <v>1.0161290322580645</v>
      </c>
      <c r="R9" s="21">
        <f t="shared" si="4"/>
        <v>1.0193548387096774</v>
      </c>
      <c r="S9" s="21">
        <f t="shared" si="5"/>
        <v>1.0080645161290323</v>
      </c>
      <c r="U9" s="21">
        <f t="shared" si="6"/>
        <v>1.0241935483870968</v>
      </c>
      <c r="V9" s="21">
        <f t="shared" si="7"/>
        <v>1.0086848635235732</v>
      </c>
      <c r="X9" s="61">
        <v>248</v>
      </c>
      <c r="Y9" s="19">
        <f t="shared" si="8"/>
        <v>6.401209677419355</v>
      </c>
      <c r="Z9" s="19">
        <f t="shared" si="9"/>
        <v>8.195564516129032</v>
      </c>
      <c r="AA9" s="19">
        <f t="shared" si="10"/>
        <v>14.596774193548388</v>
      </c>
    </row>
    <row r="10" spans="1:27" ht="15" customHeight="1" x14ac:dyDescent="0.25">
      <c r="A10" s="113" t="s">
        <v>60</v>
      </c>
      <c r="B10" s="113"/>
      <c r="C10" s="56" t="s">
        <v>49</v>
      </c>
      <c r="D10" s="48">
        <f>(VLOOKUP(A10,'Planned Staff Hours'!$C$9:$M$21,2,FALSE)+VLOOKUP(A10,'Planned Staff Hours'!$C$9:$M$21,4,FALSE))*'Date Reference'!$L$38</f>
        <v>1395</v>
      </c>
      <c r="E10" s="57">
        <f>Gloucestershire!AQ46+Gloucestershire!AS46</f>
        <v>1357.5</v>
      </c>
      <c r="F10" s="48">
        <f>(VLOOKUP(A10,'Planned Staff Hours'!$C$9:$M$21,3,FALSE)+VLOOKUP(A10,'Planned Staff Hours'!$C$9:$M$21,5,FALSE))*'Date Reference'!$L$38</f>
        <v>1395</v>
      </c>
      <c r="G10" s="57">
        <f>Gloucestershire!AR46+Gloucestershire!AT46</f>
        <v>2340</v>
      </c>
      <c r="H10" s="46">
        <f>(VLOOKUP(A10,'Planned Staff Hours'!$C$9:$M$21,6,FALSE))*'Date Reference'!$L$38</f>
        <v>620</v>
      </c>
      <c r="I10" s="46">
        <f>Gloucestershire!AU46</f>
        <v>640</v>
      </c>
      <c r="J10" s="47">
        <f>(VLOOKUP(A10,'Planned Staff Hours'!$C$9:$M$21,7,FALSE))*'Date Reference'!$L$38</f>
        <v>620</v>
      </c>
      <c r="K10" s="58">
        <f>Gloucestershire!AV46</f>
        <v>1270</v>
      </c>
      <c r="L10" s="22"/>
      <c r="M10" s="21">
        <f t="shared" si="0"/>
        <v>0.9731182795698925</v>
      </c>
      <c r="N10" s="21">
        <f t="shared" si="1"/>
        <v>1.6774193548387097</v>
      </c>
      <c r="O10" s="21">
        <f t="shared" si="2"/>
        <v>1.032258064516129</v>
      </c>
      <c r="P10" s="21">
        <f t="shared" si="3"/>
        <v>2.0483870967741935</v>
      </c>
      <c r="R10" s="21">
        <f t="shared" si="4"/>
        <v>1.325268817204301</v>
      </c>
      <c r="S10" s="21">
        <f t="shared" si="5"/>
        <v>1.5403225806451613</v>
      </c>
      <c r="U10" s="21">
        <f t="shared" si="6"/>
        <v>0.99131513647642677</v>
      </c>
      <c r="V10" s="21">
        <f t="shared" si="7"/>
        <v>1.7915632754342432</v>
      </c>
      <c r="X10" s="61">
        <v>298</v>
      </c>
      <c r="Y10" s="19">
        <f t="shared" si="8"/>
        <v>6.7030201342281881</v>
      </c>
      <c r="Z10" s="19">
        <f t="shared" si="9"/>
        <v>12.114093959731544</v>
      </c>
      <c r="AA10" s="19">
        <f t="shared" si="10"/>
        <v>18.817114093959731</v>
      </c>
    </row>
    <row r="11" spans="1:27" ht="15" customHeight="1" x14ac:dyDescent="0.25">
      <c r="A11" s="113" t="s">
        <v>59</v>
      </c>
      <c r="B11" s="113"/>
      <c r="C11" s="56" t="s">
        <v>50</v>
      </c>
      <c r="D11" s="48">
        <f>(VLOOKUP(A11,'Planned Staff Hours'!$C$9:$M$21,2,FALSE)+VLOOKUP(A11,'Planned Staff Hours'!$C$9:$M$21,4,FALSE))*'Date Reference'!$L$38</f>
        <v>930</v>
      </c>
      <c r="E11" s="57">
        <f>Gloucestershire!C87+Gloucestershire!E87</f>
        <v>907.5</v>
      </c>
      <c r="F11" s="48">
        <f>(VLOOKUP(A11,'Planned Staff Hours'!$C$9:$M$21,3,FALSE)+VLOOKUP(A11,'Planned Staff Hours'!$C$9:$M$21,5,FALSE))*'Date Reference'!$L$38</f>
        <v>2325</v>
      </c>
      <c r="G11" s="57">
        <f>Gloucestershire!D87+Gloucestershire!F87</f>
        <v>1995</v>
      </c>
      <c r="H11" s="46">
        <f>(VLOOKUP(A11,'Planned Staff Hours'!$C$9:$M$21,6,FALSE))*'Date Reference'!$L$38</f>
        <v>310</v>
      </c>
      <c r="I11" s="46">
        <f>Gloucestershire!G87</f>
        <v>350</v>
      </c>
      <c r="J11" s="47">
        <f>(VLOOKUP(A11,'Planned Staff Hours'!$C$9:$M$21,7,FALSE))*'Date Reference'!$L$38</f>
        <v>930</v>
      </c>
      <c r="K11" s="58">
        <f>Gloucestershire!H87</f>
        <v>970</v>
      </c>
      <c r="L11" s="22"/>
      <c r="M11" s="21">
        <f t="shared" si="0"/>
        <v>0.97580645161290325</v>
      </c>
      <c r="N11" s="21">
        <f t="shared" si="1"/>
        <v>0.85806451612903223</v>
      </c>
      <c r="O11" s="21">
        <f t="shared" si="2"/>
        <v>1.1290322580645162</v>
      </c>
      <c r="P11" s="21">
        <f t="shared" si="3"/>
        <v>1.043010752688172</v>
      </c>
      <c r="R11" s="21">
        <f t="shared" si="4"/>
        <v>0.89170506912442393</v>
      </c>
      <c r="S11" s="21">
        <f t="shared" si="5"/>
        <v>1.064516129032258</v>
      </c>
      <c r="U11" s="21">
        <f t="shared" si="6"/>
        <v>1.0141129032258065</v>
      </c>
      <c r="V11" s="21">
        <f t="shared" si="7"/>
        <v>0.91090629800307221</v>
      </c>
      <c r="X11" s="61">
        <v>495</v>
      </c>
      <c r="Y11" s="19">
        <f t="shared" si="8"/>
        <v>2.5404040404040402</v>
      </c>
      <c r="Z11" s="19">
        <f t="shared" si="9"/>
        <v>5.9898989898989896</v>
      </c>
      <c r="AA11" s="19">
        <f t="shared" si="10"/>
        <v>8.5303030303030312</v>
      </c>
    </row>
    <row r="12" spans="1:27" ht="15" customHeight="1" x14ac:dyDescent="0.25">
      <c r="A12" s="113" t="s">
        <v>58</v>
      </c>
      <c r="B12" s="113"/>
      <c r="C12" s="56" t="s">
        <v>50</v>
      </c>
      <c r="D12" s="48">
        <f>(VLOOKUP(A12,'Planned Staff Hours'!$C$9:$M$21,2,FALSE)+VLOOKUP(A12,'Planned Staff Hours'!$C$9:$M$21,4,FALSE))*'Date Reference'!$L$38</f>
        <v>930</v>
      </c>
      <c r="E12" s="57">
        <f>Gloucestershire!K87+Gloucestershire!M87</f>
        <v>885</v>
      </c>
      <c r="F12" s="48">
        <f>(VLOOKUP(A12,'Planned Staff Hours'!$C$9:$M$21,3,FALSE)+VLOOKUP(A12,'Planned Staff Hours'!$C$9:$M$21,5,FALSE))*'Date Reference'!$L$38</f>
        <v>1162.5</v>
      </c>
      <c r="G12" s="57">
        <f>Gloucestershire!L87+Gloucestershire!N87</f>
        <v>1245</v>
      </c>
      <c r="H12" s="46">
        <f>(VLOOKUP(A12,'Planned Staff Hours'!$C$9:$M$21,6,FALSE))*'Date Reference'!$L$38</f>
        <v>310</v>
      </c>
      <c r="I12" s="46">
        <f>Gloucestershire!O87</f>
        <v>320</v>
      </c>
      <c r="J12" s="47">
        <f>(VLOOKUP(A12,'Planned Staff Hours'!$C$9:$M$21,7,FALSE))*'Date Reference'!$L$38</f>
        <v>620</v>
      </c>
      <c r="K12" s="58">
        <f>Gloucestershire!P87</f>
        <v>620</v>
      </c>
      <c r="L12" s="22"/>
      <c r="M12" s="21">
        <f t="shared" si="0"/>
        <v>0.95161290322580649</v>
      </c>
      <c r="N12" s="21">
        <f t="shared" si="1"/>
        <v>1.0709677419354839</v>
      </c>
      <c r="O12" s="21">
        <f t="shared" si="2"/>
        <v>1.032258064516129</v>
      </c>
      <c r="P12" s="21">
        <f t="shared" si="3"/>
        <v>1</v>
      </c>
      <c r="R12" s="21">
        <f t="shared" si="4"/>
        <v>1.0179211469534051</v>
      </c>
      <c r="S12" s="21">
        <f t="shared" si="5"/>
        <v>1.010752688172043</v>
      </c>
      <c r="U12" s="21">
        <f t="shared" si="6"/>
        <v>0.97177419354838712</v>
      </c>
      <c r="V12" s="21">
        <f t="shared" si="7"/>
        <v>1.0462833099579243</v>
      </c>
      <c r="X12" s="61">
        <v>429</v>
      </c>
      <c r="Y12" s="19">
        <f t="shared" si="8"/>
        <v>2.8088578088578089</v>
      </c>
      <c r="Z12" s="19">
        <f t="shared" si="9"/>
        <v>4.3473193473193472</v>
      </c>
      <c r="AA12" s="19">
        <f t="shared" si="10"/>
        <v>7.1561771561771561</v>
      </c>
    </row>
    <row r="13" spans="1:27" ht="15" customHeight="1" x14ac:dyDescent="0.25">
      <c r="A13" s="113" t="s">
        <v>57</v>
      </c>
      <c r="B13" s="113"/>
      <c r="C13" s="56" t="s">
        <v>50</v>
      </c>
      <c r="D13" s="48">
        <f>(VLOOKUP(A13,'Planned Staff Hours'!$C$9:$M$21,2,FALSE)+VLOOKUP(A13,'Planned Staff Hours'!$C$9:$M$21,4,FALSE))*'Date Reference'!$L$38</f>
        <v>930</v>
      </c>
      <c r="E13" s="57">
        <f>Gloucestershire!S87+Gloucestershire!U87</f>
        <v>862.5</v>
      </c>
      <c r="F13" s="48">
        <f>(VLOOKUP(A13,'Planned Staff Hours'!$C$9:$M$21,3,FALSE)+VLOOKUP(A13,'Planned Staff Hours'!$C$9:$M$21,5,FALSE))*'Date Reference'!$L$38</f>
        <v>1395</v>
      </c>
      <c r="G13" s="57">
        <f>Gloucestershire!T87+Gloucestershire!V87</f>
        <v>2182.5</v>
      </c>
      <c r="H13" s="46">
        <f>(VLOOKUP(A13,'Planned Staff Hours'!$C$9:$M$21,6,FALSE))*'Date Reference'!$L$38</f>
        <v>310</v>
      </c>
      <c r="I13" s="46">
        <f>Gloucestershire!W87</f>
        <v>310</v>
      </c>
      <c r="J13" s="47">
        <f>(VLOOKUP(A13,'Planned Staff Hours'!$C$9:$M$21,7,FALSE))*'Date Reference'!$L$38</f>
        <v>620</v>
      </c>
      <c r="K13" s="58">
        <f>Gloucestershire!X87</f>
        <v>930</v>
      </c>
      <c r="L13" s="22"/>
      <c r="M13" s="21">
        <f t="shared" si="0"/>
        <v>0.92741935483870963</v>
      </c>
      <c r="N13" s="21">
        <f t="shared" si="1"/>
        <v>1.564516129032258</v>
      </c>
      <c r="O13" s="21">
        <f t="shared" si="2"/>
        <v>1</v>
      </c>
      <c r="P13" s="21">
        <f t="shared" si="3"/>
        <v>1.5</v>
      </c>
      <c r="R13" s="21">
        <f t="shared" si="4"/>
        <v>1.3096774193548386</v>
      </c>
      <c r="S13" s="21">
        <f t="shared" si="5"/>
        <v>1.3333333333333333</v>
      </c>
      <c r="U13" s="21">
        <f t="shared" si="6"/>
        <v>0.94556451612903225</v>
      </c>
      <c r="V13" s="21">
        <f t="shared" si="7"/>
        <v>1.5446650124069479</v>
      </c>
      <c r="X13" s="61">
        <v>537</v>
      </c>
      <c r="Y13" s="19">
        <f t="shared" si="8"/>
        <v>2.1834264432029795</v>
      </c>
      <c r="Z13" s="19">
        <f t="shared" si="9"/>
        <v>5.7960893854748603</v>
      </c>
      <c r="AA13" s="19">
        <f t="shared" si="10"/>
        <v>7.9795158286778403</v>
      </c>
    </row>
    <row r="14" spans="1:27" ht="15" customHeight="1" x14ac:dyDescent="0.25">
      <c r="A14" s="113" t="s">
        <v>56</v>
      </c>
      <c r="B14" s="113"/>
      <c r="C14" s="56" t="s">
        <v>49</v>
      </c>
      <c r="D14" s="48">
        <f>(VLOOKUP(A14,'Planned Staff Hours'!$C$9:$M$21,2,FALSE)+VLOOKUP(A14,'Planned Staff Hours'!$C$9:$M$21,4,FALSE))*'Date Reference'!$L$38</f>
        <v>465</v>
      </c>
      <c r="E14" s="57">
        <f>Gloucestershire!C128+Gloucestershire!E128</f>
        <v>517.5</v>
      </c>
      <c r="F14" s="48">
        <f>(VLOOKUP(A14,'Planned Staff Hours'!$C$9:$M$21,3,FALSE)+VLOOKUP(A14,'Planned Staff Hours'!$C$9:$M$21,5,FALSE))*'Date Reference'!$L$38</f>
        <v>930</v>
      </c>
      <c r="G14" s="57">
        <f>Gloucestershire!D128+Gloucestershire!F128</f>
        <v>1035</v>
      </c>
      <c r="H14" s="46">
        <f>(VLOOKUP(A14,'Planned Staff Hours'!$C$9:$M$21,6,FALSE))*'Date Reference'!$L$38</f>
        <v>310</v>
      </c>
      <c r="I14" s="46">
        <f>Gloucestershire!G128</f>
        <v>310</v>
      </c>
      <c r="J14" s="47">
        <f>(VLOOKUP(A14,'Planned Staff Hours'!$C$9:$M$21,7,FALSE))*'Date Reference'!$L$38</f>
        <v>310</v>
      </c>
      <c r="K14" s="58">
        <f>Gloucestershire!H128</f>
        <v>380</v>
      </c>
      <c r="L14" s="22"/>
      <c r="M14" s="21">
        <f t="shared" si="0"/>
        <v>1.1129032258064515</v>
      </c>
      <c r="N14" s="21">
        <f t="shared" si="1"/>
        <v>1.1129032258064515</v>
      </c>
      <c r="O14" s="21">
        <f t="shared" si="2"/>
        <v>1</v>
      </c>
      <c r="P14" s="21">
        <f t="shared" si="3"/>
        <v>1.2258064516129032</v>
      </c>
      <c r="R14" s="21">
        <f t="shared" si="4"/>
        <v>1.1129032258064515</v>
      </c>
      <c r="S14" s="21">
        <f t="shared" si="5"/>
        <v>1.1129032258064515</v>
      </c>
      <c r="U14" s="21">
        <f t="shared" si="6"/>
        <v>1.0677419354838709</v>
      </c>
      <c r="V14" s="21">
        <f t="shared" si="7"/>
        <v>1.1411290322580645</v>
      </c>
      <c r="X14" s="61">
        <v>358</v>
      </c>
      <c r="Y14" s="19">
        <f t="shared" si="8"/>
        <v>2.3114525139664805</v>
      </c>
      <c r="Z14" s="19">
        <f t="shared" si="9"/>
        <v>3.9525139664804469</v>
      </c>
      <c r="AA14" s="19">
        <f t="shared" si="10"/>
        <v>6.2639664804469275</v>
      </c>
    </row>
    <row r="15" spans="1:27" ht="15" customHeight="1" x14ac:dyDescent="0.25">
      <c r="A15" s="113" t="s">
        <v>55</v>
      </c>
      <c r="B15" s="113"/>
      <c r="C15" s="56" t="s">
        <v>49</v>
      </c>
      <c r="D15" s="48">
        <f>(VLOOKUP(A15,'Planned Staff Hours'!$C$9:$M$21,2,FALSE)+VLOOKUP(A15,'Planned Staff Hours'!$C$9:$M$21,4,FALSE))*'Date Reference'!$L$38</f>
        <v>465</v>
      </c>
      <c r="E15" s="57">
        <f>Gloucestershire!K128+Gloucestershire!M128</f>
        <v>630</v>
      </c>
      <c r="F15" s="48">
        <f>(VLOOKUP(A15,'Planned Staff Hours'!$C$9:$M$21,3,FALSE)+VLOOKUP(A15,'Planned Staff Hours'!$C$9:$M$21,5,FALSE))*'Date Reference'!$L$38</f>
        <v>930</v>
      </c>
      <c r="G15" s="57">
        <f>Gloucestershire!L128+Gloucestershire!N128</f>
        <v>772.5</v>
      </c>
      <c r="H15" s="46">
        <f>(VLOOKUP(A15,'Planned Staff Hours'!$C$9:$M$21,6,FALSE))*'Date Reference'!$L$38</f>
        <v>310</v>
      </c>
      <c r="I15" s="46">
        <f>Gloucestershire!O128</f>
        <v>310</v>
      </c>
      <c r="J15" s="47">
        <f>(VLOOKUP(A15,'Planned Staff Hours'!$C$9:$M$21,7,FALSE))*'Date Reference'!$L$38</f>
        <v>310</v>
      </c>
      <c r="K15" s="58">
        <f>Gloucestershire!P128</f>
        <v>310</v>
      </c>
      <c r="L15" s="22"/>
      <c r="M15" s="21">
        <f t="shared" si="0"/>
        <v>1.3548387096774193</v>
      </c>
      <c r="N15" s="21">
        <f t="shared" si="1"/>
        <v>0.83064516129032262</v>
      </c>
      <c r="O15" s="21">
        <f t="shared" si="2"/>
        <v>1</v>
      </c>
      <c r="P15" s="21">
        <f t="shared" si="3"/>
        <v>1</v>
      </c>
      <c r="R15" s="21">
        <f t="shared" si="4"/>
        <v>1.0053763440860215</v>
      </c>
      <c r="S15" s="21">
        <f t="shared" si="5"/>
        <v>1</v>
      </c>
      <c r="U15" s="21">
        <f t="shared" si="6"/>
        <v>1.2129032258064516</v>
      </c>
      <c r="V15" s="21">
        <f t="shared" si="7"/>
        <v>0.87298387096774188</v>
      </c>
      <c r="X15" s="61">
        <v>260</v>
      </c>
      <c r="Y15" s="19">
        <f t="shared" si="8"/>
        <v>3.6153846153846154</v>
      </c>
      <c r="Z15" s="19">
        <f t="shared" si="9"/>
        <v>4.1634615384615383</v>
      </c>
      <c r="AA15" s="19">
        <f t="shared" si="10"/>
        <v>7.7788461538461542</v>
      </c>
    </row>
    <row r="16" spans="1:27" ht="15" customHeight="1" x14ac:dyDescent="0.25">
      <c r="A16" s="113" t="s">
        <v>54</v>
      </c>
      <c r="B16" s="113"/>
      <c r="C16" s="56" t="s">
        <v>51</v>
      </c>
      <c r="D16" s="48">
        <f>(VLOOKUP(A16,'Planned Staff Hours'!$C$9:$M$21,2,FALSE)+VLOOKUP(A16,'Planned Staff Hours'!$C$9:$M$21,4,FALSE))*'Date Reference'!$L$38</f>
        <v>930</v>
      </c>
      <c r="E16" s="57">
        <f>Gloucestershire!S128+Gloucestershire!U128</f>
        <v>952.5</v>
      </c>
      <c r="F16" s="48">
        <f>(VLOOKUP(A16,'Planned Staff Hours'!$C$9:$M$21,3,FALSE)+VLOOKUP(A16,'Planned Staff Hours'!$C$9:$M$21,5,FALSE))*'Date Reference'!$L$38</f>
        <v>4650</v>
      </c>
      <c r="G16" s="57">
        <f>Gloucestershire!T128+Gloucestershire!V128</f>
        <v>3135</v>
      </c>
      <c r="H16" s="46">
        <f>(VLOOKUP(A16,'Planned Staff Hours'!$C$9:$M$21,6,FALSE))*'Date Reference'!$L$38</f>
        <v>310</v>
      </c>
      <c r="I16" s="46">
        <f>Gloucestershire!W128</f>
        <v>320</v>
      </c>
      <c r="J16" s="47">
        <f>(VLOOKUP(A16,'Planned Staff Hours'!$C$9:$M$21,7,FALSE))*'Date Reference'!$L$38</f>
        <v>2480</v>
      </c>
      <c r="K16" s="58">
        <f>Gloucestershire!X128</f>
        <v>1950</v>
      </c>
      <c r="L16" s="22"/>
      <c r="M16" s="21">
        <f t="shared" si="0"/>
        <v>1.0241935483870968</v>
      </c>
      <c r="N16" s="21">
        <f t="shared" si="1"/>
        <v>0.67419354838709677</v>
      </c>
      <c r="O16" s="21">
        <f t="shared" si="2"/>
        <v>1.032258064516129</v>
      </c>
      <c r="P16" s="21">
        <f t="shared" si="3"/>
        <v>0.78629032258064513</v>
      </c>
      <c r="R16" s="21">
        <f t="shared" si="4"/>
        <v>0.73252688172043012</v>
      </c>
      <c r="S16" s="21">
        <f t="shared" si="5"/>
        <v>0.81362007168458783</v>
      </c>
      <c r="U16" s="21">
        <f t="shared" si="6"/>
        <v>1.0262096774193548</v>
      </c>
      <c r="V16" s="21">
        <f t="shared" si="7"/>
        <v>0.71318373071528751</v>
      </c>
      <c r="X16" s="61">
        <v>124</v>
      </c>
      <c r="Y16" s="19">
        <f t="shared" si="8"/>
        <v>10.262096774193548</v>
      </c>
      <c r="Z16" s="19">
        <f t="shared" si="9"/>
        <v>41.008064516129032</v>
      </c>
      <c r="AA16" s="19">
        <f t="shared" si="10"/>
        <v>51.270161290322584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6" priority="2" operator="lessThan">
      <formula>0.8</formula>
    </cfRule>
    <cfRule type="cellIs" dxfId="35" priority="3" operator="between">
      <formula>0.8</formula>
      <formula>1.2</formula>
    </cfRule>
  </conditionalFormatting>
  <conditionalFormatting sqref="M5:P16 R5:S16 U5:V16">
    <cfRule type="cellIs" dxfId="34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H29" sqref="H29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9" t="s">
        <v>124</v>
      </c>
      <c r="C2" s="90"/>
      <c r="D2" s="90"/>
      <c r="E2" s="90"/>
      <c r="F2" s="90"/>
      <c r="G2" s="90"/>
      <c r="H2" s="91"/>
    </row>
    <row r="3" spans="2:13" s="49" customFormat="1" ht="15.75" thickBot="1" x14ac:dyDescent="0.3">
      <c r="B3" s="92"/>
      <c r="C3" s="93"/>
      <c r="D3" s="93"/>
      <c r="E3" s="93"/>
      <c r="F3" s="93"/>
      <c r="G3" s="93"/>
      <c r="H3" s="94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30" t="s">
        <v>79</v>
      </c>
      <c r="E8" s="130"/>
      <c r="F8" s="130" t="s">
        <v>80</v>
      </c>
      <c r="G8" s="130"/>
      <c r="H8" s="130" t="s">
        <v>42</v>
      </c>
      <c r="I8" s="130"/>
      <c r="J8" s="129" t="s">
        <v>121</v>
      </c>
      <c r="K8" s="129"/>
      <c r="L8" s="129" t="s">
        <v>42</v>
      </c>
      <c r="M8" s="129"/>
    </row>
    <row r="9" spans="2:13" x14ac:dyDescent="0.25">
      <c r="B9" s="50">
        <v>1</v>
      </c>
      <c r="C9" s="51" t="s">
        <v>65</v>
      </c>
      <c r="D9" s="61">
        <v>15</v>
      </c>
      <c r="E9" s="61">
        <v>30</v>
      </c>
      <c r="F9" s="61">
        <v>15</v>
      </c>
      <c r="G9" s="61">
        <v>30</v>
      </c>
      <c r="H9" s="61">
        <v>20</v>
      </c>
      <c r="I9" s="61">
        <v>20</v>
      </c>
      <c r="J9" s="44">
        <f>(D9+F9)/7.5</f>
        <v>4</v>
      </c>
      <c r="K9" s="44">
        <f>(E9+G9)/7.5</f>
        <v>8</v>
      </c>
      <c r="L9" s="44">
        <f>H9/10</f>
        <v>2</v>
      </c>
      <c r="M9" s="44">
        <f>I9/10</f>
        <v>2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C30" sqref="C3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9" t="s">
        <v>125</v>
      </c>
      <c r="B9" s="90"/>
      <c r="C9" s="90"/>
      <c r="D9" s="90"/>
      <c r="E9" s="90"/>
      <c r="F9" s="90"/>
      <c r="G9" s="91"/>
      <c r="H9" s="65"/>
      <c r="I9" s="64"/>
    </row>
    <row r="10" spans="1:18" ht="15.75" thickBot="1" x14ac:dyDescent="0.3">
      <c r="A10" s="92"/>
      <c r="B10" s="93"/>
      <c r="C10" s="93"/>
      <c r="D10" s="93"/>
      <c r="E10" s="93"/>
      <c r="F10" s="93"/>
      <c r="G10" s="94"/>
      <c r="H10" s="10"/>
      <c r="I10" s="10"/>
    </row>
    <row r="11" spans="1:18" ht="18.75" thickBot="1" x14ac:dyDescent="0.3">
      <c r="A11" s="6"/>
      <c r="B11" s="131" t="s">
        <v>20</v>
      </c>
      <c r="C11" s="132"/>
      <c r="D11" s="131" t="s">
        <v>21</v>
      </c>
      <c r="E11" s="132"/>
      <c r="F11" s="131" t="s">
        <v>22</v>
      </c>
      <c r="G11" s="132"/>
      <c r="H11" s="131" t="s">
        <v>23</v>
      </c>
      <c r="I11" s="132"/>
      <c r="J11" s="131" t="s">
        <v>37</v>
      </c>
      <c r="K11" s="132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10</v>
      </c>
      <c r="C14" s="81">
        <v>1</v>
      </c>
      <c r="D14" s="80">
        <v>45</v>
      </c>
      <c r="E14" s="81">
        <v>6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217.5</v>
      </c>
      <c r="C15" s="81">
        <v>19</v>
      </c>
      <c r="D15" s="80">
        <v>7.5</v>
      </c>
      <c r="E15" s="81">
        <v>1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55</v>
      </c>
      <c r="C16" s="81">
        <v>7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7.5</v>
      </c>
      <c r="C17" s="81">
        <v>1</v>
      </c>
      <c r="D17" s="80">
        <v>25</v>
      </c>
      <c r="E17" s="81">
        <v>3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37.5</v>
      </c>
      <c r="C18" s="81">
        <v>5</v>
      </c>
      <c r="D18" s="80">
        <v>42.5</v>
      </c>
      <c r="E18" s="81">
        <v>5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100</v>
      </c>
      <c r="C19" s="81">
        <v>13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15</v>
      </c>
      <c r="C20" s="81">
        <v>2</v>
      </c>
      <c r="D20" s="80">
        <v>353.5</v>
      </c>
      <c r="E20" s="81">
        <v>41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30</v>
      </c>
      <c r="C21" s="81">
        <v>4</v>
      </c>
      <c r="D21" s="80">
        <v>30</v>
      </c>
      <c r="E21" s="81">
        <v>4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67.5</v>
      </c>
      <c r="C22" s="81">
        <v>9</v>
      </c>
      <c r="D22" s="80">
        <v>22.5</v>
      </c>
      <c r="E22" s="81">
        <v>3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0</v>
      </c>
      <c r="C25" s="80">
        <v>0</v>
      </c>
      <c r="D25" s="80">
        <v>2082.5</v>
      </c>
      <c r="E25" s="81">
        <v>99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540</v>
      </c>
      <c r="C26" s="73">
        <f t="shared" si="0"/>
        <v>61</v>
      </c>
      <c r="D26" s="73">
        <f t="shared" si="0"/>
        <v>2608.5</v>
      </c>
      <c r="E26" s="73">
        <f t="shared" si="0"/>
        <v>162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August</v>
      </c>
      <c r="M3" s="39" t="s">
        <v>105</v>
      </c>
      <c r="N3" s="1" t="str">
        <f>LEFT(L3,3)&amp;"-"&amp;L4</f>
        <v>Aug-2022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3"/>
      <c r="N4" s="134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44774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44775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44776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44777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44778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44779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44780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44781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44782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44783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44784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44785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44786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44787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44788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44789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44790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44791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44792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44793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44794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44795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44796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44797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44798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44799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44800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44801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44802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44803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>
        <f>IF(ISERROR(VLOOKUP($N$3&amp;$K36,$A$4:$F$1048576,5,FALSE)),"",VLOOKUP($N$3&amp;$K36,$A$4:$F$1048576,5,FALSE))</f>
        <v>44804</v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31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2022-09-13T09:03:21Z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