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November 2022\"/>
    </mc:Choice>
  </mc:AlternateContent>
  <xr:revisionPtr revIDLastSave="0" documentId="13_ncr:1_{473EE4D6-58E0-4701-BCB5-9A61D6A9A5F7}" xr6:coauthVersionLast="47" xr6:coauthVersionMax="47" xr10:uidLastSave="{00000000-0000-0000-0000-000000000000}"/>
  <bookViews>
    <workbookView xWindow="-120" yWindow="-12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Williams Wendy</author>
    <author>Thomas Annette</author>
    <author>Peeters Louise</author>
    <author>Head Ellie-Mae</author>
    <author>Connors Rosemary</author>
    <author>Lewis-Watkins Louise</author>
    <author>Taylor Jane</author>
    <author>Richards Susan</author>
    <author>Murray Janine</author>
    <author>qXZCDFRT5WQA,mn bvczxcvbnm,./Brown Claire</author>
    <author>Keefe Rosalind</author>
    <author>Cox Keely</author>
  </authors>
  <commentList>
    <comment ref="G15" authorId="0" shapeId="0" xr:uid="{5F58560C-A8DC-4853-9E89-73E4364FDD6D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5" authorId="1" shapeId="0" xr:uid="{48D9F353-0878-48CC-B99C-F2E518A535E9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19" authorId="2" shapeId="0" xr:uid="{663C40DC-7868-45AE-9B23-6E566256306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19" authorId="3" shapeId="0" xr:uid="{A486E6F9-96F6-4F24-A861-064BEC423BE2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0" authorId="1" shapeId="0" xr:uid="{16A69ABE-A380-4117-BA9F-C7BC0CBF8B15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M20" authorId="4" shapeId="0" xr:uid="{0613A29B-A9D1-4DAC-911C-AEFDF24F3CB9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Q20" authorId="3" shapeId="0" xr:uid="{652F81D0-ABEA-4FDE-8D06-E3C66F05B6D7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M21" authorId="2" shapeId="0" xr:uid="{FB48E6C9-B2E5-41A0-B898-42CC1338F2A9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1" authorId="3" shapeId="0" xr:uid="{FE8950EE-3911-4373-9CC7-AD0F6DAB3CC8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K22" authorId="2" shapeId="0" xr:uid="{286DE92F-C67E-46B4-8805-B7DC85FDE3C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22" authorId="1" shapeId="0" xr:uid="{0723DFC6-897A-47F3-A36D-4844052F9D27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2" authorId="3" shapeId="0" xr:uid="{5033C6BC-0B94-4905-B77E-44757511758F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25" authorId="3" shapeId="0" xr:uid="{9BF9AB96-C3DF-4386-8D1C-065EC46095DF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27" authorId="1" shapeId="0" xr:uid="{B1AE9B4B-4153-42BD-AADB-31DFD33F282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28" authorId="1" shapeId="0" xr:uid="{4F183B83-67B7-473F-A3AA-98056D278F60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29" authorId="3" shapeId="0" xr:uid="{966B3796-5FC5-4556-9200-51421E87B6C6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E30" authorId="0" shapeId="0" xr:uid="{34AA1E79-A243-42A6-9304-DA35F759EB93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30" authorId="0" shapeId="0" xr:uid="{BE4FFC86-593F-496D-A995-BB5D2B212AA4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F31" authorId="0" shapeId="0" xr:uid="{A4BDB8F8-7615-488D-9F84-620E4156EF7A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O32" authorId="2" shapeId="0" xr:uid="{BCF3BBF0-7D33-46B3-A3A7-A8C5D77DEE43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2" authorId="3" shapeId="0" xr:uid="{FEEAE161-5F27-41AD-A9EF-28998BD654C5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O34" authorId="2" shapeId="0" xr:uid="{E30CBC64-F9FC-49C5-83B2-80B9F7F18F8F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C35" authorId="0" shapeId="0" xr:uid="{E058006C-6184-4BBC-B302-5FED99C81EAC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35" authorId="1" shapeId="0" xr:uid="{9EE6D78B-D616-46EC-BAB4-8541C233B672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36" authorId="4" shapeId="0" xr:uid="{80B121BA-C286-4688-9AFB-D70EE8DBF37A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6" authorId="4" shapeId="0" xr:uid="{FC9C24E7-F80E-4E68-8FA9-94011DC4C408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 </t>
        </r>
      </text>
    </comment>
    <comment ref="AQ38" authorId="4" shapeId="0" xr:uid="{5D2C9A48-49D8-424B-9A7E-2A021201E32A}">
      <text>
        <r>
          <rPr>
            <b/>
            <sz val="9"/>
            <color indexed="81"/>
            <rFont val="Tahoma"/>
            <charset val="1"/>
          </rPr>
          <t>Connors Rosemary:</t>
        </r>
        <r>
          <rPr>
            <sz val="9"/>
            <color indexed="81"/>
            <rFont val="Tahoma"/>
            <charset val="1"/>
          </rPr>
          <t xml:space="preserve">
code 1 </t>
        </r>
      </text>
    </comment>
    <comment ref="AS38" authorId="3" shapeId="0" xr:uid="{833C02C4-25C4-433F-940E-D348C2628FDE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 </t>
        </r>
      </text>
    </comment>
    <comment ref="M39" authorId="2" shapeId="0" xr:uid="{59385125-686E-4004-985B-EA0146C9D820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AS39" authorId="3" shapeId="0" xr:uid="{35353D1A-40D1-4CC8-8F2F-F9D6B9C3AC3C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H40" authorId="0" shapeId="0" xr:uid="{E80A573B-F405-45C0-8885-FCBC52BFF734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K41" authorId="2" shapeId="0" xr:uid="{A6A286EB-149A-4BB0-ACD0-C2F34470A4CD}">
      <text>
        <r>
          <rPr>
            <b/>
            <sz val="9"/>
            <color indexed="81"/>
            <rFont val="Tahoma"/>
            <charset val="1"/>
          </rPr>
          <t>Peeters Louise: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42" authorId="0" shapeId="0" xr:uid="{36C76CEA-5A4D-40B5-BD25-BDBB08BFB738}">
      <text>
        <r>
          <rPr>
            <b/>
            <sz val="9"/>
            <color indexed="81"/>
            <rFont val="Tahoma"/>
            <charset val="1"/>
          </rPr>
          <t>Williams Wendy: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43" authorId="1" shapeId="0" xr:uid="{ABED7A13-572E-4BE9-8BF1-25AC2DA75818}">
      <text>
        <r>
          <rPr>
            <b/>
            <sz val="9"/>
            <color indexed="81"/>
            <rFont val="Tahoma"/>
            <charset val="1"/>
          </rPr>
          <t>Thomas Annette: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AQ44" authorId="3" shapeId="0" xr:uid="{ED05B6E8-90C6-488B-8B02-A9879A37A15C}">
      <text>
        <r>
          <rPr>
            <b/>
            <sz val="9"/>
            <color indexed="81"/>
            <rFont val="Tahoma"/>
            <charset val="1"/>
          </rPr>
          <t>Head Ellie-Mae: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F56" authorId="5" shapeId="0" xr:uid="{8B133AE4-D17A-42B7-8645-E2653766123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56" authorId="6" shapeId="0" xr:uid="{16028470-5E7E-4964-8ED2-39DBDAF1D2FF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57" authorId="5" shapeId="0" xr:uid="{4094E15D-6423-4F0B-A2F3-F579A2BDF24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57" authorId="5" shapeId="0" xr:uid="{1C722BB2-EBEB-44D8-B5D2-A3E63D47491B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57" authorId="7" shapeId="0" xr:uid="{7A053FD0-F933-4EEB-9010-D4B8FDEB003D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S57" authorId="6" shapeId="0" xr:uid="{2808ACAE-3FC9-40DB-990C-AAF287751B0B}">
      <text>
        <r>
          <rPr>
            <b/>
            <sz val="9"/>
            <color indexed="81"/>
            <rFont val="Tahoma"/>
            <charset val="1"/>
          </rPr>
          <t>Taylor Jane: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58" authorId="5" shapeId="0" xr:uid="{EF31FFE4-6749-4C55-99D2-7AF724DB514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58" authorId="7" shapeId="0" xr:uid="{3467EC16-AFBF-43F0-9FB9-ECE232BA3D0C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58" authorId="7" shapeId="0" xr:uid="{71F72DA1-9299-4608-BBE5-5AB6CD283041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59" authorId="5" shapeId="0" xr:uid="{8C948197-3256-4A0F-A94C-1BCDD9E5805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0" authorId="5" shapeId="0" xr:uid="{3801507E-C149-4A3E-BD51-531B015785F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61" authorId="5" shapeId="0" xr:uid="{6DB25365-7256-48DC-B9E3-80282F5C2D1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1" authorId="5" shapeId="0" xr:uid="{587C8A6C-F375-4632-9FFE-96F9CA71C96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61" authorId="7" shapeId="0" xr:uid="{35F3B8B0-58E2-4E73-9448-7E85E57C4F1E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K62" authorId="7" shapeId="0" xr:uid="{29A19E81-9484-41A7-AA44-EBB1A0A9EF8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62" authorId="7" shapeId="0" xr:uid="{8BAD595C-16FB-410C-B139-E16962F6E62F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3" authorId="5" shapeId="0" xr:uid="{8DE578A4-EAA9-4A7A-8C7E-A0DB21BD751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63" authorId="7" shapeId="0" xr:uid="{311AB411-1117-469C-BA34-E02D57ECED5A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M63" authorId="7" shapeId="0" xr:uid="{4632D28D-63F5-4DE0-A669-BB5D89DA6507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U63" authorId="8" shapeId="0" xr:uid="{1828D353-0FD1-4D84-A6D4-D5C2C2E672FC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D64" authorId="5" shapeId="0" xr:uid="{FCABE466-FC6D-4C10-900C-F526A46BEA73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4" authorId="5" shapeId="0" xr:uid="{4C9AD8E2-8A27-4763-87B2-435CC451532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M64" authorId="7" shapeId="0" xr:uid="{5C1ACD30-32AF-4AA9-B252-0FB6157DD5F0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E65" authorId="5" shapeId="0" xr:uid="{1750FBB5-8301-464A-93CB-93075FE9012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5" authorId="5" shapeId="0" xr:uid="{0218AE2D-29EC-4BF4-B7D3-99D695B404B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U65" authorId="8" shapeId="0" xr:uid="{C32C10D9-A41B-4FEF-9FC8-7A6CF34B6CF7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6" authorId="5" shapeId="0" xr:uid="{7D50232D-1BD2-4400-B734-3D4BA93081D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67" authorId="5" shapeId="0" xr:uid="{40864993-6AAD-4155-9C95-606352D31265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68" authorId="5" shapeId="0" xr:uid="{7F1F1CBC-1DC1-4758-B97B-64B89C427E26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69" authorId="5" shapeId="0" xr:uid="{5AB551CE-6523-4D0E-9557-407691B7A3B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N69" authorId="7" shapeId="0" xr:uid="{85312D66-71D7-4041-B4FA-090C674FC9F1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0" authorId="5" shapeId="0" xr:uid="{3540EC02-5CFC-4AE8-9966-8486824AFF3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
</t>
        </r>
      </text>
    </comment>
    <comment ref="F71" authorId="5" shapeId="0" xr:uid="{CF6DA289-7C3D-4E32-A2D5-A88688B2E65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2" authorId="5" shapeId="0" xr:uid="{932DE236-69C1-48D0-AFA6-3DBD6A9918D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C73" authorId="5" shapeId="0" xr:uid="{D8D75330-4961-46C0-9F85-C98E0C279B2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F73" authorId="5" shapeId="0" xr:uid="{705947ED-ADB3-4CE4-8D57-F3ECE8B5626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73" authorId="8" shapeId="0" xr:uid="{D8AA2129-F7B9-4C14-831E-AC4F9FF56EF3}">
      <text>
        <r>
          <rPr>
            <b/>
            <sz val="9"/>
            <color indexed="81"/>
            <rFont val="Tahoma"/>
            <charset val="1"/>
          </rPr>
          <t>Murray Janine: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74" authorId="5" shapeId="0" xr:uid="{272F4635-AA46-4B4B-9ABF-D3E179D501B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E75" authorId="5" shapeId="0" xr:uid="{782F2B8A-89E8-44BE-8422-B2447098878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2 - 1 qualified and 1 ward manager
</t>
        </r>
      </text>
    </comment>
    <comment ref="C76" authorId="5" shapeId="0" xr:uid="{54DFDFBF-39F0-4DDF-B5A1-AE4D0EE434E0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
</t>
        </r>
      </text>
    </comment>
    <comment ref="F76" authorId="5" shapeId="0" xr:uid="{B0DE469F-CD8E-45A2-B690-31C6F08DBAB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7" authorId="5" shapeId="0" xr:uid="{2D881E3D-8689-4566-ABC7-9888ED0B3F7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78" authorId="5" shapeId="0" xr:uid="{A1AB8F47-87B5-4F72-851E-87FFF2A1882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79" authorId="5" shapeId="0" xr:uid="{A2E874E5-C347-484E-97EE-D4EAD991268F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L79" authorId="7" shapeId="0" xr:uid="{19195FD1-A69B-4EBB-8E51-AD01DE0CF425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C80" authorId="5" shapeId="0" xr:uid="{460736F8-583E-4B66-A8F3-4E696434EC58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0" authorId="5" shapeId="0" xr:uid="{33E9A460-D39C-448E-8B1D-471F512D79C7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1" authorId="5" shapeId="0" xr:uid="{A80DD41E-2BBE-486A-9C59-F7A7E697493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1" authorId="5" shapeId="0" xr:uid="{DEED3714-2850-4411-81E9-5E8D4A4B76F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2" authorId="5" shapeId="0" xr:uid="{1A443E96-A57F-466A-AD31-41F7DE66D88C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2" authorId="5" shapeId="0" xr:uid="{C0BF22E9-AE71-4F27-A401-43B33FB84972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D83" authorId="9" shapeId="0" xr:uid="{63F44807-D940-46E6-BF0F-5162A4E38BDF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3" authorId="5" shapeId="0" xr:uid="{70EE193C-C1E3-482B-B591-7377CCAD99AE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K83" authorId="7" shapeId="0" xr:uid="{52726FFE-9364-477D-B541-05ADC23DE044}">
      <text>
        <r>
          <rPr>
            <b/>
            <sz val="9"/>
            <color indexed="81"/>
            <rFont val="Tahoma"/>
            <charset val="1"/>
          </rPr>
          <t>Richards Susan: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S83" authorId="9" shapeId="0" xr:uid="{E2178025-87E3-48D9-A220-5BAB3FFF44E7}">
      <text>
        <r>
          <rPr>
            <b/>
            <sz val="9"/>
            <color indexed="81"/>
            <rFont val="Tahoma"/>
            <charset val="1"/>
          </rPr>
          <t>qXZCDFRT5WQA,mn bvczxcvbnm,./Brown Claire:</t>
        </r>
        <r>
          <rPr>
            <sz val="9"/>
            <color indexed="81"/>
            <rFont val="Tahoma"/>
            <charset val="1"/>
          </rPr>
          <t xml:space="preserve">
1</t>
        </r>
      </text>
    </comment>
    <comment ref="F84" authorId="5" shapeId="0" xr:uid="{0807606D-8E25-4599-965A-AD815F349F24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F85" authorId="5" shapeId="0" xr:uid="{30A574EB-29DE-46F3-9D4D-822BDFE4F8BA}">
      <text>
        <r>
          <rPr>
            <b/>
            <sz val="9"/>
            <color indexed="81"/>
            <rFont val="Tahoma"/>
            <charset val="1"/>
          </rPr>
          <t>Lewis-Watkins Louise:</t>
        </r>
        <r>
          <rPr>
            <sz val="9"/>
            <color indexed="81"/>
            <rFont val="Tahoma"/>
            <charset val="1"/>
          </rPr>
          <t xml:space="preserve">
2</t>
        </r>
      </text>
    </comment>
    <comment ref="V97" authorId="10" shapeId="0" xr:uid="{239C6846-9904-447C-8AC3-7509AD37A33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99" authorId="11" shapeId="0" xr:uid="{D516ACCD-234C-4C45-B074-BE7364E9BFA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V99" authorId="10" shapeId="0" xr:uid="{12E1A7A2-B4B7-4280-BAA5-D883C31840C7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V100" authorId="10" shapeId="0" xr:uid="{4177BF45-CD27-4A46-B0CA-8003BF5C43F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1" authorId="10" shapeId="0" xr:uid="{387E02B0-F259-45F2-A46B-3AA5897783B9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2" authorId="10" shapeId="0" xr:uid="{DFA4149A-BCBA-497D-99B6-FB325DDC6F96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V102" authorId="10" shapeId="0" xr:uid="{BA868468-6C48-40D0-B10F-B26F69770A4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D104" authorId="11" shapeId="0" xr:uid="{B4529B8A-89FA-4163-8662-D0291A2E4EFD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U104" authorId="10" shapeId="0" xr:uid="{74A28E4B-09C2-4C9A-9DC8-D0B60FA99B8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05" authorId="11" shapeId="0" xr:uid="{826AB7A7-AC18-4110-A3E4-BD8A4DEC5BF5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S105" authorId="10" shapeId="0" xr:uid="{452F60FF-E36E-4EFD-B011-95416F825C8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05" authorId="10" shapeId="0" xr:uid="{FFFAE1E1-E94C-4F9B-B837-7DB6664ED32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09" authorId="10" shapeId="0" xr:uid="{071DD80A-C57F-48C5-B1AC-C86298253F8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09" authorId="10" shapeId="0" xr:uid="{F2201204-6C59-4D6F-8519-3FD0374A01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D110" authorId="11" shapeId="0" xr:uid="{BDA6D304-D0C4-4331-B135-14DEC1461A86}">
      <text>
        <r>
          <rPr>
            <b/>
            <sz val="9"/>
            <color indexed="81"/>
            <rFont val="Tahoma"/>
            <charset val="1"/>
          </rPr>
          <t>Cox Keely: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10" authorId="10" shapeId="0" xr:uid="{CBAC10F8-01A3-4096-A720-66528D8E834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0" authorId="10" shapeId="0" xr:uid="{CBEEF5FB-2A8E-4330-8CE9-A478BF80AA4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0" authorId="10" shapeId="0" xr:uid="{06F62DE0-7C4F-4C56-ABD4-EEEFCCF0233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1" authorId="10" shapeId="0" xr:uid="{45CD783A-998E-4092-B329-7472D7B6A07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2" authorId="10" shapeId="0" xr:uid="{ADBC6961-4893-4C23-B6C0-8B847C370B8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2" authorId="10" shapeId="0" xr:uid="{832D09C7-9515-4CC5-B3E9-C37C090D53A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3" authorId="10" shapeId="0" xr:uid="{A2C2D96A-4589-48CE-B6A2-DC232C936E1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4" authorId="10" shapeId="0" xr:uid="{97F42391-9055-475B-9B03-93A82862376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5" authorId="10" shapeId="0" xr:uid="{908AA607-16C5-4776-B37E-399DD9C3C10E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15" authorId="10" shapeId="0" xr:uid="{2D7BE350-795E-4730-B8AC-AB17F6DCB034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17" authorId="10" shapeId="0" xr:uid="{187BD270-FE54-4AF0-B3C6-CC30918170BF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7" authorId="10" shapeId="0" xr:uid="{C12D3638-61C6-43DA-9A7A-FDA819B22D3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18" authorId="10" shapeId="0" xr:uid="{449B855B-F4EB-4DB2-8EF0-35D9CB16694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8" authorId="10" shapeId="0" xr:uid="{B9C870E1-9C5D-4E29-85F5-75AA7FACC84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19" authorId="10" shapeId="0" xr:uid="{BAA0A0AE-E1F3-470B-80A6-538C0753C44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19" authorId="10" shapeId="0" xr:uid="{54337F5F-01A8-46FE-9013-F6758BC4514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20" authorId="10" shapeId="0" xr:uid="{DF7C6BD7-6AB5-48F6-9C5B-ED3926DFEFD0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0" authorId="10" shapeId="0" xr:uid="{A25F367D-BEE8-4EDA-A96B-27C0CD5558B2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S121" authorId="10" shapeId="0" xr:uid="{336E23A7-D93F-48C5-B576-729BDAF78215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1" authorId="10" shapeId="0" xr:uid="{5FE1C52A-39A6-443B-B6AF-617071A5A39C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U121" authorId="10" shapeId="0" xr:uid="{7704B98C-B66B-4EC1-AB3C-C97DFD458E3B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T122" authorId="10" shapeId="0" xr:uid="{4DBB8A29-E20A-4089-A960-8595D5AA3A11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  <comment ref="V124" authorId="10" shapeId="0" xr:uid="{EA529A94-D564-45FC-8F4F-00C71C904A33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1</t>
        </r>
      </text>
    </comment>
    <comment ref="T126" authorId="10" shapeId="0" xr:uid="{542B22B6-743B-48F8-8B46-0580EC80FCBA}">
      <text>
        <r>
          <rPr>
            <b/>
            <sz val="9"/>
            <color indexed="81"/>
            <rFont val="Tahoma"/>
            <charset val="1"/>
          </rPr>
          <t>Keefe Rosalind:</t>
        </r>
        <r>
          <rPr>
            <sz val="9"/>
            <color indexed="81"/>
            <rFont val="Tahoma"/>
            <charset val="1"/>
          </rPr>
          <t xml:space="preserve">
code 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<sst xmlns="http://schemas.openxmlformats.org/spreadsheetml/2006/main" count="1789" uniqueCount="152">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</sst>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1" fillId="14" borderId="1" xfId="1" applyFont="1" applyFill="1" applyBorder="1" applyAlignment="1">
      <alignment horizontal="left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/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36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176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6" t="s">
        <v>126</v>
      </c>
      <c r="C10" s="87"/>
      <c r="D10" s="87"/>
      <c r="E10" s="87"/>
      <c r="F10" s="87"/>
      <c r="G10" s="87"/>
      <c r="H10" s="88"/>
    </row>
    <row r="11" spans="2:8" ht="15.75" thickBot="1" x14ac:dyDescent="0.3">
      <c r="B11" s="89"/>
      <c r="C11" s="90"/>
      <c r="D11" s="90"/>
      <c r="E11" s="90"/>
      <c r="F11" s="90"/>
      <c r="G11" s="90"/>
      <c r="H11" s="91"/>
    </row>
    <row r="12" spans="2:8" s="70" customFormat="1" ht="18" customHeight="1" x14ac:dyDescent="0.25">
      <c r="B12" s="92" t="s">
        <v>127</v>
      </c>
      <c r="C12" s="92"/>
      <c r="D12" s="92"/>
      <c r="E12" s="92"/>
      <c r="F12" s="92"/>
      <c r="G12" s="92"/>
      <c r="H12" s="92"/>
    </row>
    <row r="13" spans="2:8" s="70" customFormat="1" ht="18" customHeight="1" x14ac:dyDescent="0.25">
      <c r="B13" s="93"/>
      <c r="C13" s="93"/>
      <c r="D13" s="93"/>
      <c r="E13" s="93"/>
      <c r="F13" s="93"/>
      <c r="G13" s="93"/>
      <c r="H13" s="93"/>
    </row>
    <row r="14" spans="2:8" s="70" customFormat="1" ht="18" customHeight="1" x14ac:dyDescent="0.25">
      <c r="B14" s="93"/>
      <c r="C14" s="93"/>
      <c r="D14" s="93"/>
      <c r="E14" s="93"/>
      <c r="F14" s="93"/>
      <c r="G14" s="93"/>
      <c r="H14" s="93"/>
    </row>
    <row r="15" spans="2:8" s="70" customFormat="1" ht="18" customHeight="1" x14ac:dyDescent="0.25">
      <c r="B15" s="93"/>
      <c r="C15" s="93"/>
      <c r="D15" s="93"/>
      <c r="E15" s="93"/>
      <c r="F15" s="93"/>
      <c r="G15" s="93"/>
      <c r="H15" s="93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99" t="s">
        <v>84</v>
      </c>
      <c r="D18" s="100"/>
      <c r="E18" s="99" t="s">
        <v>85</v>
      </c>
      <c r="F18" s="101"/>
    </row>
    <row r="19" spans="3:10" ht="18.75" x14ac:dyDescent="0.3">
      <c r="C19" s="94" t="s">
        <v>99</v>
      </c>
      <c r="D19" s="96"/>
      <c r="E19" s="94">
        <v>2022</v>
      </c>
      <c r="F19" s="96"/>
    </row>
    <row r="20" spans="3:10" ht="18" x14ac:dyDescent="0.25">
      <c r="C20" s="97" t="s">
        <v>122</v>
      </c>
      <c r="D20" s="98"/>
      <c r="E20" s="98"/>
      <c r="F20" s="98"/>
    </row>
    <row r="21" spans="3:10" ht="18.75" x14ac:dyDescent="0.3">
      <c r="C21" s="94">
        <v>30</v>
      </c>
      <c r="D21" s="95"/>
      <c r="E21" s="95"/>
      <c r="F21" s="96"/>
    </row>
    <row r="23" spans="3:10" ht="15" customHeight="1" x14ac:dyDescent="0.25">
      <c r="C23" s="85" t="str">
        <f>IF(C21=0,"Sorry the Spreadsheet cannot go that far in the future, Please select the current Year", "")</f>
        <v/>
      </c>
      <c r="D23" s="85"/>
      <c r="E23" s="85"/>
      <c r="F23" s="85"/>
      <c r="G23" s="85"/>
      <c r="H23" s="85"/>
      <c r="I23" s="85"/>
      <c r="J23" s="85"/>
    </row>
    <row r="24" spans="3:10" ht="15.75" customHeight="1" x14ac:dyDescent="0.25">
      <c r="C24" s="85"/>
      <c r="D24" s="85"/>
      <c r="E24" s="85"/>
      <c r="F24" s="85"/>
      <c r="G24" s="85"/>
      <c r="H24" s="85"/>
      <c r="I24" s="85"/>
      <c r="J24" s="85"/>
    </row>
    <row r="25" spans="3:10" ht="15" customHeight="1" x14ac:dyDescent="0.25">
      <c r="C25" s="85"/>
      <c r="D25" s="85"/>
      <c r="E25" s="85"/>
      <c r="F25" s="85"/>
      <c r="G25" s="85"/>
      <c r="H25" s="85"/>
      <c r="I25" s="85"/>
      <c r="J25" s="85"/>
    </row>
    <row r="26" spans="3:10" ht="15.75" customHeight="1" x14ac:dyDescent="0.25">
      <c r="C26" s="85"/>
      <c r="D26" s="85"/>
      <c r="E26" s="85"/>
      <c r="F26" s="85"/>
      <c r="G26" s="85"/>
      <c r="H26" s="85"/>
      <c r="I26" s="85"/>
      <c r="J26" s="85"/>
    </row>
    <row r="27" spans="3:10" x14ac:dyDescent="0.25">
      <c r="C27" s="85"/>
      <c r="D27" s="85"/>
      <c r="E27" s="85"/>
      <c r="F27" s="85"/>
      <c r="G27" s="85"/>
      <c r="H27" s="85"/>
      <c r="I27" s="85"/>
      <c r="J27" s="85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363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1" zoomScale="85" zoomScaleNormal="85" workbookViewId="0">
      <selection activeCell="G22" sqref="G22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6" t="s">
        <v>114</v>
      </c>
      <c r="C8" s="87"/>
      <c r="D8" s="87"/>
      <c r="E8" s="87"/>
      <c r="F8" s="87"/>
      <c r="G8" s="87"/>
      <c r="H8" s="88"/>
      <c r="M8" s="17"/>
      <c r="N8" s="17"/>
      <c r="O8" s="17"/>
    </row>
    <row r="9" spans="1:48" ht="15.75" customHeight="1" thickBot="1" x14ac:dyDescent="0.3">
      <c r="B9" s="89"/>
      <c r="C9" s="90"/>
      <c r="D9" s="90"/>
      <c r="E9" s="90"/>
      <c r="F9" s="90"/>
      <c r="G9" s="90"/>
      <c r="H9" s="91"/>
    </row>
    <row r="10" spans="1:48" ht="15" customHeight="1" x14ac:dyDescent="0.25">
      <c r="B10" s="105" t="s">
        <v>108</v>
      </c>
      <c r="C10" s="105"/>
      <c r="D10" s="105"/>
      <c r="E10" s="105"/>
      <c r="F10" s="105"/>
      <c r="G10" s="105"/>
      <c r="H10" s="105"/>
      <c r="J10" s="105" t="s">
        <v>109</v>
      </c>
      <c r="K10" s="105"/>
      <c r="L10" s="105"/>
      <c r="M10" s="105"/>
      <c r="N10" s="105"/>
      <c r="O10" s="105"/>
      <c r="P10" s="105"/>
      <c r="R10" s="105" t="s">
        <v>110</v>
      </c>
      <c r="S10" s="105"/>
      <c r="T10" s="105"/>
      <c r="U10" s="105"/>
      <c r="V10" s="105"/>
      <c r="W10" s="105"/>
      <c r="X10" s="105"/>
      <c r="Z10" s="105" t="s">
        <v>111</v>
      </c>
      <c r="AA10" s="105"/>
      <c r="AB10" s="105"/>
      <c r="AC10" s="105"/>
      <c r="AD10" s="105"/>
      <c r="AE10" s="105"/>
      <c r="AF10" s="105"/>
      <c r="AH10" s="105" t="s">
        <v>112</v>
      </c>
      <c r="AI10" s="105"/>
      <c r="AJ10" s="105"/>
      <c r="AK10" s="105"/>
      <c r="AL10" s="105"/>
      <c r="AM10" s="105"/>
      <c r="AN10" s="105"/>
      <c r="AP10" s="105" t="s">
        <v>113</v>
      </c>
      <c r="AQ10" s="105"/>
      <c r="AR10" s="105"/>
      <c r="AS10" s="105"/>
      <c r="AT10" s="105"/>
      <c r="AU10" s="105"/>
      <c r="AV10" s="105"/>
    </row>
    <row r="11" spans="1:48" ht="15" customHeight="1" x14ac:dyDescent="0.25">
      <c r="B11" s="101"/>
      <c r="C11" s="101"/>
      <c r="D11" s="101"/>
      <c r="E11" s="101"/>
      <c r="F11" s="101"/>
      <c r="G11" s="101"/>
      <c r="H11" s="101"/>
      <c r="J11" s="101"/>
      <c r="K11" s="101"/>
      <c r="L11" s="101"/>
      <c r="M11" s="101"/>
      <c r="N11" s="101"/>
      <c r="O11" s="101"/>
      <c r="P11" s="101"/>
      <c r="R11" s="101"/>
      <c r="S11" s="101"/>
      <c r="T11" s="101"/>
      <c r="U11" s="101"/>
      <c r="V11" s="101"/>
      <c r="W11" s="101"/>
      <c r="X11" s="101"/>
      <c r="Z11" s="101"/>
      <c r="AA11" s="101"/>
      <c r="AB11" s="101"/>
      <c r="AC11" s="101"/>
      <c r="AD11" s="101"/>
      <c r="AE11" s="101"/>
      <c r="AF11" s="101"/>
      <c r="AH11" s="101"/>
      <c r="AI11" s="101"/>
      <c r="AJ11" s="101"/>
      <c r="AK11" s="101"/>
      <c r="AL11" s="101"/>
      <c r="AM11" s="101"/>
      <c r="AN11" s="101"/>
      <c r="AP11" s="101"/>
      <c r="AQ11" s="101"/>
      <c r="AR11" s="101"/>
      <c r="AS11" s="101"/>
      <c r="AT11" s="101"/>
      <c r="AU11" s="101"/>
      <c r="AV11" s="101"/>
    </row>
    <row r="12" spans="1:48" ht="27.75" customHeight="1" x14ac:dyDescent="0.3">
      <c r="B12" s="3" t="s">
        <v>6</v>
      </c>
      <c r="C12" s="102" t="s">
        <v>81</v>
      </c>
      <c r="D12" s="103"/>
      <c r="E12" s="103"/>
      <c r="F12" s="103"/>
      <c r="G12" s="103"/>
      <c r="H12" s="104"/>
      <c r="J12" s="3" t="s">
        <v>12</v>
      </c>
      <c r="K12" s="102" t="s">
        <v>81</v>
      </c>
      <c r="L12" s="103"/>
      <c r="M12" s="103"/>
      <c r="N12" s="103"/>
      <c r="O12" s="103"/>
      <c r="P12" s="104"/>
      <c r="R12" s="16" t="s">
        <v>13</v>
      </c>
      <c r="S12" s="102" t="s">
        <v>81</v>
      </c>
      <c r="T12" s="103"/>
      <c r="U12" s="103"/>
      <c r="V12" s="103"/>
      <c r="W12" s="103"/>
      <c r="X12" s="104"/>
      <c r="Z12" s="16" t="s">
        <v>14</v>
      </c>
      <c r="AA12" s="102" t="s">
        <v>81</v>
      </c>
      <c r="AB12" s="103"/>
      <c r="AC12" s="103"/>
      <c r="AD12" s="103"/>
      <c r="AE12" s="103"/>
      <c r="AF12" s="104"/>
      <c r="AH12" s="16" t="s">
        <v>15</v>
      </c>
      <c r="AI12" s="102" t="s">
        <v>81</v>
      </c>
      <c r="AJ12" s="103"/>
      <c r="AK12" s="103"/>
      <c r="AL12" s="103"/>
      <c r="AM12" s="103"/>
      <c r="AN12" s="104"/>
      <c r="AP12" s="16" t="s">
        <v>16</v>
      </c>
      <c r="AQ12" s="102" t="s">
        <v>81</v>
      </c>
      <c r="AR12" s="103"/>
      <c r="AS12" s="103"/>
      <c r="AT12" s="103"/>
      <c r="AU12" s="103"/>
      <c r="AV12" s="104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6" t="s">
        <v>79</v>
      </c>
      <c r="D14" s="107"/>
      <c r="E14" s="106" t="s">
        <v>80</v>
      </c>
      <c r="F14" s="107"/>
      <c r="G14" s="106" t="s">
        <v>42</v>
      </c>
      <c r="H14" s="107"/>
      <c r="I14" s="35"/>
      <c r="J14" s="34" t="s">
        <v>0</v>
      </c>
      <c r="K14" s="106" t="s">
        <v>79</v>
      </c>
      <c r="L14" s="107"/>
      <c r="M14" s="106" t="s">
        <v>80</v>
      </c>
      <c r="N14" s="107"/>
      <c r="O14" s="106" t="s">
        <v>42</v>
      </c>
      <c r="P14" s="107"/>
      <c r="R14" s="34" t="s">
        <v>0</v>
      </c>
      <c r="S14" s="106" t="s">
        <v>79</v>
      </c>
      <c r="T14" s="107"/>
      <c r="U14" s="106" t="s">
        <v>80</v>
      </c>
      <c r="V14" s="107"/>
      <c r="W14" s="106" t="s">
        <v>42</v>
      </c>
      <c r="X14" s="107"/>
      <c r="Z14" s="34" t="s">
        <v>0</v>
      </c>
      <c r="AA14" s="106" t="s">
        <v>79</v>
      </c>
      <c r="AB14" s="107"/>
      <c r="AC14" s="106" t="s">
        <v>80</v>
      </c>
      <c r="AD14" s="107"/>
      <c r="AE14" s="106" t="s">
        <v>42</v>
      </c>
      <c r="AF14" s="107"/>
      <c r="AH14" s="34" t="s">
        <v>0</v>
      </c>
      <c r="AI14" s="106" t="s">
        <v>79</v>
      </c>
      <c r="AJ14" s="107"/>
      <c r="AK14" s="106" t="s">
        <v>80</v>
      </c>
      <c r="AL14" s="107"/>
      <c r="AM14" s="106" t="s">
        <v>42</v>
      </c>
      <c r="AN14" s="107"/>
      <c r="AP14" s="34" t="s">
        <v>0</v>
      </c>
      <c r="AQ14" s="106" t="s">
        <v>79</v>
      </c>
      <c r="AR14" s="107"/>
      <c r="AS14" s="106" t="s">
        <v>80</v>
      </c>
      <c r="AT14" s="107"/>
      <c r="AU14" s="106" t="s">
        <v>42</v>
      </c>
      <c r="AV14" s="107"/>
    </row>
    <row r="15" spans="1:48" x14ac:dyDescent="0.25">
      <c r="A15">
        <v>1</v>
      </c>
      <c r="B15" s="41">
        <f>VLOOKUP($A15,'Date Reference'!$K$6:$L$36,2,FALSE)</f>
        <v>44866</v>
      </c>
      <c r="C15" s="78">
        <v>15</v>
      </c>
      <c r="D15" s="77">
        <v>30</v>
      </c>
      <c r="E15" s="84">
        <v>15</v>
      </c>
      <c r="F15" s="77">
        <v>30</v>
      </c>
      <c r="G15" s="79">
        <v>10</v>
      </c>
      <c r="H15" s="77">
        <v>20</v>
      </c>
      <c r="J15" s="62">
        <f>VLOOKUP($A15,'Date Reference'!$K$6:$L$36,2,FALSE)</f>
        <v>44866</v>
      </c>
      <c r="K15" s="77">
        <v>22.5</v>
      </c>
      <c r="L15" s="78">
        <v>30</v>
      </c>
      <c r="M15" s="77">
        <v>22.5</v>
      </c>
      <c r="N15" s="78">
        <v>30</v>
      </c>
      <c r="O15" s="77">
        <v>20</v>
      </c>
      <c r="P15" s="77">
        <v>30</v>
      </c>
      <c r="R15" s="41">
        <f>VLOOKUP($A15,'Date Reference'!$K$6:$L$36,2,FALSE)</f>
        <v>44866</v>
      </c>
      <c r="S15" s="77">
        <v>15</v>
      </c>
      <c r="T15" s="78">
        <v>30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44866</v>
      </c>
      <c r="AA15" s="78">
        <v>22.5</v>
      </c>
      <c r="AB15" s="77">
        <v>30</v>
      </c>
      <c r="AC15" s="78">
        <v>15</v>
      </c>
      <c r="AD15" s="77">
        <v>37.5</v>
      </c>
      <c r="AE15" s="77">
        <v>20</v>
      </c>
      <c r="AF15" s="77">
        <v>30</v>
      </c>
      <c r="AG15" s="76"/>
      <c r="AH15" s="74">
        <f>VLOOKUP($A15,'Date Reference'!$K$6:$L$36,2,FALSE)</f>
        <v>44866</v>
      </c>
      <c r="AI15" s="78">
        <v>15</v>
      </c>
      <c r="AJ15" s="77">
        <v>52.5</v>
      </c>
      <c r="AK15" s="78">
        <v>15</v>
      </c>
      <c r="AL15" s="77">
        <v>52.5</v>
      </c>
      <c r="AM15" s="77">
        <v>20</v>
      </c>
      <c r="AN15" s="77">
        <v>60</v>
      </c>
      <c r="AO15" s="76"/>
      <c r="AP15" s="74">
        <f>VLOOKUP($A15,'Date Reference'!$K$6:$L$36,2,FALSE)</f>
        <v>44866</v>
      </c>
      <c r="AQ15" s="77">
        <v>22.5</v>
      </c>
      <c r="AR15" s="77">
        <v>37.5</v>
      </c>
      <c r="AS15" s="77">
        <v>22.5</v>
      </c>
      <c r="AT15" s="77">
        <v>45</v>
      </c>
      <c r="AU15" s="77">
        <v>20</v>
      </c>
      <c r="AV15" s="77">
        <v>50</v>
      </c>
    </row>
    <row r="16" spans="1:48" x14ac:dyDescent="0.25">
      <c r="A16">
        <v>2</v>
      </c>
      <c r="B16" s="41">
        <f>VLOOKUP($A16,'Date Reference'!$K$6:$L$36,2,FALSE)</f>
        <v>44867</v>
      </c>
      <c r="C16" s="78">
        <v>15</v>
      </c>
      <c r="D16" s="77">
        <v>30</v>
      </c>
      <c r="E16" s="78">
        <v>15</v>
      </c>
      <c r="F16" s="77">
        <v>30</v>
      </c>
      <c r="G16" s="77">
        <v>20</v>
      </c>
      <c r="H16" s="77">
        <v>20</v>
      </c>
      <c r="J16" s="62">
        <f>VLOOKUP($A16,'Date Reference'!$K$6:$L$36,2,FALSE)</f>
        <v>44867</v>
      </c>
      <c r="K16" s="77">
        <v>22.5</v>
      </c>
      <c r="L16" s="78">
        <v>30</v>
      </c>
      <c r="M16" s="77">
        <v>22.5</v>
      </c>
      <c r="N16" s="78">
        <v>30</v>
      </c>
      <c r="O16" s="77">
        <v>20</v>
      </c>
      <c r="P16" s="77">
        <v>30</v>
      </c>
      <c r="R16" s="41">
        <f>VLOOKUP($A16,'Date Reference'!$K$6:$L$36,2,FALSE)</f>
        <v>44867</v>
      </c>
      <c r="S16" s="77">
        <v>30</v>
      </c>
      <c r="T16" s="78">
        <v>22.5</v>
      </c>
      <c r="U16" s="77">
        <v>30</v>
      </c>
      <c r="V16" s="78">
        <v>22.5</v>
      </c>
      <c r="W16" s="77">
        <v>20</v>
      </c>
      <c r="X16" s="77">
        <v>30</v>
      </c>
      <c r="Y16" s="76"/>
      <c r="Z16" s="74">
        <f>VLOOKUP($A16,'Date Reference'!$K$6:$L$36,2,FALSE)</f>
        <v>44867</v>
      </c>
      <c r="AA16" s="78">
        <v>15</v>
      </c>
      <c r="AB16" s="77">
        <v>22.5</v>
      </c>
      <c r="AC16" s="78">
        <v>15</v>
      </c>
      <c r="AD16" s="77">
        <v>30</v>
      </c>
      <c r="AE16" s="77">
        <v>20</v>
      </c>
      <c r="AF16" s="77">
        <v>20</v>
      </c>
      <c r="AG16" s="76"/>
      <c r="AH16" s="74">
        <f>VLOOKUP($A16,'Date Reference'!$K$6:$L$36,2,FALSE)</f>
        <v>44867</v>
      </c>
      <c r="AI16" s="78">
        <v>15</v>
      </c>
      <c r="AJ16" s="77">
        <v>45</v>
      </c>
      <c r="AK16" s="78">
        <v>15</v>
      </c>
      <c r="AL16" s="77">
        <v>60</v>
      </c>
      <c r="AM16" s="77">
        <v>20</v>
      </c>
      <c r="AN16" s="77">
        <v>60</v>
      </c>
      <c r="AO16" s="76"/>
      <c r="AP16" s="74">
        <f>VLOOKUP($A16,'Date Reference'!$K$6:$L$36,2,FALSE)</f>
        <v>44867</v>
      </c>
      <c r="AQ16" s="77">
        <v>30</v>
      </c>
      <c r="AR16" s="77">
        <v>45</v>
      </c>
      <c r="AS16" s="77">
        <v>22.5</v>
      </c>
      <c r="AT16" s="77">
        <v>45</v>
      </c>
      <c r="AU16" s="77">
        <v>20</v>
      </c>
      <c r="AV16" s="77">
        <v>50</v>
      </c>
    </row>
    <row r="17" spans="1:48" x14ac:dyDescent="0.25">
      <c r="A17">
        <v>3</v>
      </c>
      <c r="B17" s="41">
        <f>VLOOKUP($A17,'Date Reference'!$K$6:$L$36,2,FALSE)</f>
        <v>44868</v>
      </c>
      <c r="C17" s="78">
        <v>15</v>
      </c>
      <c r="D17" s="77">
        <v>30</v>
      </c>
      <c r="E17" s="78">
        <v>15</v>
      </c>
      <c r="F17" s="77">
        <v>30</v>
      </c>
      <c r="G17" s="77">
        <v>20</v>
      </c>
      <c r="H17" s="77">
        <v>20</v>
      </c>
      <c r="J17" s="62">
        <f>VLOOKUP($A17,'Date Reference'!$K$6:$L$36,2,FALSE)</f>
        <v>44868</v>
      </c>
      <c r="K17" s="77">
        <v>22.5</v>
      </c>
      <c r="L17" s="78">
        <v>30</v>
      </c>
      <c r="M17" s="77">
        <v>37.5</v>
      </c>
      <c r="N17" s="78">
        <v>15</v>
      </c>
      <c r="O17" s="77">
        <v>20</v>
      </c>
      <c r="P17" s="77">
        <v>30</v>
      </c>
      <c r="R17" s="41">
        <f>VLOOKUP($A17,'Date Reference'!$K$6:$L$36,2,FALSE)</f>
        <v>44868</v>
      </c>
      <c r="S17" s="77">
        <v>22.5</v>
      </c>
      <c r="T17" s="78">
        <v>30</v>
      </c>
      <c r="U17" s="77">
        <v>30</v>
      </c>
      <c r="V17" s="78">
        <v>22.5</v>
      </c>
      <c r="W17" s="77">
        <v>30</v>
      </c>
      <c r="X17" s="77">
        <v>30</v>
      </c>
      <c r="Y17" s="76"/>
      <c r="Z17" s="74">
        <f>VLOOKUP($A17,'Date Reference'!$K$6:$L$36,2,FALSE)</f>
        <v>44868</v>
      </c>
      <c r="AA17" s="78">
        <v>15</v>
      </c>
      <c r="AB17" s="77">
        <v>30</v>
      </c>
      <c r="AC17" s="78">
        <v>15</v>
      </c>
      <c r="AD17" s="77">
        <v>30</v>
      </c>
      <c r="AE17" s="77">
        <v>20</v>
      </c>
      <c r="AF17" s="77">
        <v>20</v>
      </c>
      <c r="AG17" s="76"/>
      <c r="AH17" s="74">
        <f>VLOOKUP($A17,'Date Reference'!$K$6:$L$36,2,FALSE)</f>
        <v>44868</v>
      </c>
      <c r="AI17" s="78">
        <v>15</v>
      </c>
      <c r="AJ17" s="77">
        <v>52.5</v>
      </c>
      <c r="AK17" s="78">
        <v>15</v>
      </c>
      <c r="AL17" s="77">
        <v>52.5</v>
      </c>
      <c r="AM17" s="77">
        <v>20</v>
      </c>
      <c r="AN17" s="77">
        <v>50</v>
      </c>
      <c r="AO17" s="76"/>
      <c r="AP17" s="74">
        <f>VLOOKUP($A17,'Date Reference'!$K$6:$L$36,2,FALSE)</f>
        <v>44868</v>
      </c>
      <c r="AQ17" s="77">
        <v>22.5</v>
      </c>
      <c r="AR17" s="77">
        <v>45</v>
      </c>
      <c r="AS17" s="77">
        <v>22.5</v>
      </c>
      <c r="AT17" s="77">
        <v>45</v>
      </c>
      <c r="AU17" s="77">
        <v>20</v>
      </c>
      <c r="AV17" s="77">
        <v>50</v>
      </c>
    </row>
    <row r="18" spans="1:48" x14ac:dyDescent="0.25">
      <c r="A18">
        <v>4</v>
      </c>
      <c r="B18" s="41">
        <f>VLOOKUP($A18,'Date Reference'!$K$6:$L$36,2,FALSE)</f>
        <v>44869</v>
      </c>
      <c r="C18" s="78">
        <v>15</v>
      </c>
      <c r="D18" s="77">
        <v>30</v>
      </c>
      <c r="E18" s="78">
        <v>15</v>
      </c>
      <c r="F18" s="77">
        <v>37.5</v>
      </c>
      <c r="G18" s="77">
        <v>20</v>
      </c>
      <c r="H18" s="77">
        <v>30</v>
      </c>
      <c r="J18" s="62">
        <f>VLOOKUP($A18,'Date Reference'!$K$6:$L$36,2,FALSE)</f>
        <v>44869</v>
      </c>
      <c r="K18" s="77">
        <v>22.5</v>
      </c>
      <c r="L18" s="78">
        <v>37.5</v>
      </c>
      <c r="M18" s="77">
        <v>30</v>
      </c>
      <c r="N18" s="78">
        <v>22.5</v>
      </c>
      <c r="O18" s="77">
        <v>20</v>
      </c>
      <c r="P18" s="77">
        <v>30</v>
      </c>
      <c r="R18" s="41">
        <f>VLOOKUP($A18,'Date Reference'!$K$6:$L$36,2,FALSE)</f>
        <v>44869</v>
      </c>
      <c r="S18" s="77">
        <v>22.5</v>
      </c>
      <c r="T18" s="78">
        <v>37.5</v>
      </c>
      <c r="U18" s="77">
        <v>22.5</v>
      </c>
      <c r="V18" s="78">
        <v>30</v>
      </c>
      <c r="W18" s="77">
        <v>20</v>
      </c>
      <c r="X18" s="77">
        <v>30</v>
      </c>
      <c r="Y18" s="76"/>
      <c r="Z18" s="74">
        <f>VLOOKUP($A18,'Date Reference'!$K$6:$L$36,2,FALSE)</f>
        <v>44869</v>
      </c>
      <c r="AA18" s="78">
        <v>15</v>
      </c>
      <c r="AB18" s="77">
        <v>30</v>
      </c>
      <c r="AC18" s="78">
        <v>15</v>
      </c>
      <c r="AD18" s="77">
        <v>30</v>
      </c>
      <c r="AE18" s="77">
        <v>20</v>
      </c>
      <c r="AF18" s="77">
        <v>20</v>
      </c>
      <c r="AG18" s="76"/>
      <c r="AH18" s="74">
        <f>VLOOKUP($A18,'Date Reference'!$K$6:$L$36,2,FALSE)</f>
        <v>44869</v>
      </c>
      <c r="AI18" s="78">
        <v>22.5</v>
      </c>
      <c r="AJ18" s="77">
        <v>45</v>
      </c>
      <c r="AK18" s="78">
        <v>15</v>
      </c>
      <c r="AL18" s="77">
        <v>52.5</v>
      </c>
      <c r="AM18" s="77">
        <v>20</v>
      </c>
      <c r="AN18" s="77">
        <v>50</v>
      </c>
      <c r="AO18" s="76"/>
      <c r="AP18" s="74">
        <f>VLOOKUP($A18,'Date Reference'!$K$6:$L$36,2,FALSE)</f>
        <v>44869</v>
      </c>
      <c r="AQ18" s="77">
        <v>22.5</v>
      </c>
      <c r="AR18" s="77">
        <v>45</v>
      </c>
      <c r="AS18" s="77">
        <v>22.5</v>
      </c>
      <c r="AT18" s="77">
        <v>45</v>
      </c>
      <c r="AU18" s="77">
        <v>20</v>
      </c>
      <c r="AV18" s="77">
        <v>50</v>
      </c>
    </row>
    <row r="19" spans="1:48" x14ac:dyDescent="0.25">
      <c r="A19">
        <v>5</v>
      </c>
      <c r="B19" s="41">
        <f>VLOOKUP($A19,'Date Reference'!$K$6:$L$36,2,FALSE)</f>
        <v>44870</v>
      </c>
      <c r="C19" s="77">
        <v>15</v>
      </c>
      <c r="D19" s="77">
        <v>37.5</v>
      </c>
      <c r="E19" s="77">
        <v>22.5</v>
      </c>
      <c r="F19" s="77">
        <v>30</v>
      </c>
      <c r="G19" s="77">
        <v>20</v>
      </c>
      <c r="H19" s="77">
        <v>30</v>
      </c>
      <c r="J19" s="62">
        <f>VLOOKUP($A19,'Date Reference'!$K$6:$L$36,2,FALSE)</f>
        <v>44870</v>
      </c>
      <c r="K19" s="77">
        <v>15</v>
      </c>
      <c r="L19" s="77">
        <v>37.5</v>
      </c>
      <c r="M19" s="77">
        <v>22.5</v>
      </c>
      <c r="N19" s="77">
        <v>30</v>
      </c>
      <c r="O19" s="77">
        <v>20</v>
      </c>
      <c r="P19" s="77">
        <v>30</v>
      </c>
      <c r="R19" s="41">
        <f>VLOOKUP($A19,'Date Reference'!$K$6:$L$36,2,FALSE)</f>
        <v>44870</v>
      </c>
      <c r="S19" s="77">
        <v>22.5</v>
      </c>
      <c r="T19" s="77">
        <v>30</v>
      </c>
      <c r="U19" s="77">
        <v>22.5</v>
      </c>
      <c r="V19" s="77">
        <v>30</v>
      </c>
      <c r="W19" s="77">
        <v>30</v>
      </c>
      <c r="X19" s="77">
        <v>30</v>
      </c>
      <c r="Y19" s="76"/>
      <c r="Z19" s="74">
        <f>VLOOKUP($A19,'Date Reference'!$K$6:$L$36,2,FALSE)</f>
        <v>44870</v>
      </c>
      <c r="AA19" s="77">
        <v>15</v>
      </c>
      <c r="AB19" s="77">
        <v>37.5</v>
      </c>
      <c r="AC19" s="77">
        <v>15</v>
      </c>
      <c r="AD19" s="77">
        <v>37.5</v>
      </c>
      <c r="AE19" s="77">
        <v>20</v>
      </c>
      <c r="AF19" s="77">
        <v>30</v>
      </c>
      <c r="AG19" s="76"/>
      <c r="AH19" s="74">
        <f>VLOOKUP($A19,'Date Reference'!$K$6:$L$36,2,FALSE)</f>
        <v>44870</v>
      </c>
      <c r="AI19" s="77">
        <v>15</v>
      </c>
      <c r="AJ19" s="77">
        <v>52.5</v>
      </c>
      <c r="AK19" s="77">
        <v>15</v>
      </c>
      <c r="AL19" s="77">
        <v>52.5</v>
      </c>
      <c r="AM19" s="77">
        <v>20</v>
      </c>
      <c r="AN19" s="77">
        <v>60</v>
      </c>
      <c r="AO19" s="76"/>
      <c r="AP19" s="74">
        <f>VLOOKUP($A19,'Date Reference'!$K$6:$L$36,2,FALSE)</f>
        <v>44870</v>
      </c>
      <c r="AQ19" s="77">
        <v>22.5</v>
      </c>
      <c r="AR19" s="77">
        <v>45</v>
      </c>
      <c r="AS19" s="77">
        <v>15</v>
      </c>
      <c r="AT19" s="77">
        <v>45</v>
      </c>
      <c r="AU19" s="77">
        <v>20</v>
      </c>
      <c r="AV19" s="77">
        <v>50</v>
      </c>
    </row>
    <row r="20" spans="1:48" x14ac:dyDescent="0.25">
      <c r="A20">
        <v>6</v>
      </c>
      <c r="B20" s="41">
        <f>VLOOKUP($A20,'Date Reference'!$K$6:$L$36,2,FALSE)</f>
        <v>44871</v>
      </c>
      <c r="C20" s="77">
        <v>15</v>
      </c>
      <c r="D20" s="77">
        <v>37.5</v>
      </c>
      <c r="E20" s="77">
        <v>15</v>
      </c>
      <c r="F20" s="77">
        <v>37.5</v>
      </c>
      <c r="G20" s="77">
        <v>20</v>
      </c>
      <c r="H20" s="77">
        <v>30</v>
      </c>
      <c r="J20" s="62">
        <f>VLOOKUP($A20,'Date Reference'!$K$6:$L$36,2,FALSE)</f>
        <v>44871</v>
      </c>
      <c r="K20" s="77">
        <v>22.5</v>
      </c>
      <c r="L20" s="77">
        <v>30</v>
      </c>
      <c r="M20" s="77">
        <v>22.5</v>
      </c>
      <c r="N20" s="77">
        <v>30</v>
      </c>
      <c r="O20" s="77">
        <v>20</v>
      </c>
      <c r="P20" s="77">
        <v>30</v>
      </c>
      <c r="R20" s="41">
        <f>VLOOKUP($A20,'Date Reference'!$K$6:$L$36,2,FALSE)</f>
        <v>44871</v>
      </c>
      <c r="S20" s="77">
        <v>30</v>
      </c>
      <c r="T20" s="77">
        <v>30</v>
      </c>
      <c r="U20" s="77">
        <v>15</v>
      </c>
      <c r="V20" s="77">
        <v>30</v>
      </c>
      <c r="W20" s="77">
        <v>20</v>
      </c>
      <c r="X20" s="77">
        <v>30</v>
      </c>
      <c r="Y20" s="76"/>
      <c r="Z20" s="74">
        <f>VLOOKUP($A20,'Date Reference'!$K$6:$L$36,2,FALSE)</f>
        <v>44871</v>
      </c>
      <c r="AA20" s="77">
        <v>15</v>
      </c>
      <c r="AB20" s="77">
        <v>30</v>
      </c>
      <c r="AC20" s="77">
        <v>15</v>
      </c>
      <c r="AD20" s="77">
        <v>30</v>
      </c>
      <c r="AE20" s="77">
        <v>30</v>
      </c>
      <c r="AF20" s="77">
        <v>20</v>
      </c>
      <c r="AG20" s="76"/>
      <c r="AH20" s="74">
        <f>VLOOKUP($A20,'Date Reference'!$K$6:$L$36,2,FALSE)</f>
        <v>44871</v>
      </c>
      <c r="AI20" s="77">
        <v>15</v>
      </c>
      <c r="AJ20" s="77">
        <v>60</v>
      </c>
      <c r="AK20" s="77">
        <v>15</v>
      </c>
      <c r="AL20" s="77">
        <v>52.5</v>
      </c>
      <c r="AM20" s="77">
        <v>10</v>
      </c>
      <c r="AN20" s="77">
        <v>60</v>
      </c>
      <c r="AO20" s="76"/>
      <c r="AP20" s="74">
        <f>VLOOKUP($A20,'Date Reference'!$K$6:$L$36,2,FALSE)</f>
        <v>44871</v>
      </c>
      <c r="AQ20" s="77">
        <v>15</v>
      </c>
      <c r="AR20" s="77">
        <v>52.5</v>
      </c>
      <c r="AS20" s="77">
        <v>22.5</v>
      </c>
      <c r="AT20" s="77">
        <v>45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44872</v>
      </c>
      <c r="C21" s="77">
        <v>15</v>
      </c>
      <c r="D21" s="77">
        <v>30</v>
      </c>
      <c r="E21" s="77">
        <v>15</v>
      </c>
      <c r="F21" s="77">
        <v>30</v>
      </c>
      <c r="G21" s="77">
        <v>20</v>
      </c>
      <c r="H21" s="77">
        <v>30</v>
      </c>
      <c r="J21" s="62">
        <f>VLOOKUP($A21,'Date Reference'!$K$6:$L$36,2,FALSE)</f>
        <v>44872</v>
      </c>
      <c r="K21" s="77">
        <v>22.5</v>
      </c>
      <c r="L21" s="77">
        <v>30</v>
      </c>
      <c r="M21" s="77">
        <v>15</v>
      </c>
      <c r="N21" s="77">
        <v>37.5</v>
      </c>
      <c r="O21" s="77">
        <v>20</v>
      </c>
      <c r="P21" s="77">
        <v>30</v>
      </c>
      <c r="R21" s="41">
        <f>VLOOKUP($A21,'Date Reference'!$K$6:$L$36,2,FALSE)</f>
        <v>44872</v>
      </c>
      <c r="S21" s="77">
        <v>22.5</v>
      </c>
      <c r="T21" s="77">
        <v>37.5</v>
      </c>
      <c r="U21" s="77">
        <v>22.5</v>
      </c>
      <c r="V21" s="77">
        <v>37.5</v>
      </c>
      <c r="W21" s="77">
        <v>20</v>
      </c>
      <c r="X21" s="77">
        <v>30</v>
      </c>
      <c r="Y21" s="76"/>
      <c r="Z21" s="74">
        <f>VLOOKUP($A21,'Date Reference'!$K$6:$L$36,2,FALSE)</f>
        <v>44872</v>
      </c>
      <c r="AA21" s="77">
        <v>22.5</v>
      </c>
      <c r="AB21" s="77">
        <v>22.5</v>
      </c>
      <c r="AC21" s="77">
        <v>15</v>
      </c>
      <c r="AD21" s="77">
        <v>30</v>
      </c>
      <c r="AE21" s="77">
        <v>20</v>
      </c>
      <c r="AF21" s="77">
        <v>30</v>
      </c>
      <c r="AG21" s="76"/>
      <c r="AH21" s="74">
        <f>VLOOKUP($A21,'Date Reference'!$K$6:$L$36,2,FALSE)</f>
        <v>44872</v>
      </c>
      <c r="AI21" s="77">
        <v>15</v>
      </c>
      <c r="AJ21" s="77">
        <v>45</v>
      </c>
      <c r="AK21" s="77">
        <v>15</v>
      </c>
      <c r="AL21" s="77">
        <v>52.5</v>
      </c>
      <c r="AM21" s="77">
        <v>20</v>
      </c>
      <c r="AN21" s="77">
        <v>50</v>
      </c>
      <c r="AO21" s="76"/>
      <c r="AP21" s="74">
        <f>VLOOKUP($A21,'Date Reference'!$K$6:$L$36,2,FALSE)</f>
        <v>44872</v>
      </c>
      <c r="AQ21" s="77">
        <v>22.5</v>
      </c>
      <c r="AR21" s="77">
        <v>37.5</v>
      </c>
      <c r="AS21" s="77">
        <v>15</v>
      </c>
      <c r="AT21" s="77">
        <v>45</v>
      </c>
      <c r="AU21" s="77">
        <v>20</v>
      </c>
      <c r="AV21" s="77">
        <v>40</v>
      </c>
    </row>
    <row r="22" spans="1:48" x14ac:dyDescent="0.25">
      <c r="A22">
        <v>8</v>
      </c>
      <c r="B22" s="41">
        <f>VLOOKUP($A22,'Date Reference'!$K$6:$L$36,2,FALSE)</f>
        <v>44873</v>
      </c>
      <c r="C22" s="77">
        <v>15</v>
      </c>
      <c r="D22" s="77">
        <v>30</v>
      </c>
      <c r="E22" s="77">
        <v>15</v>
      </c>
      <c r="F22" s="77">
        <v>30</v>
      </c>
      <c r="G22" s="77">
        <v>20</v>
      </c>
      <c r="H22" s="77">
        <v>20</v>
      </c>
      <c r="J22" s="62">
        <f>VLOOKUP($A22,'Date Reference'!$K$6:$L$36,2,FALSE)</f>
        <v>44873</v>
      </c>
      <c r="K22" s="77">
        <v>15</v>
      </c>
      <c r="L22" s="77">
        <v>30</v>
      </c>
      <c r="M22" s="77">
        <v>22.5</v>
      </c>
      <c r="N22" s="77">
        <v>22.5</v>
      </c>
      <c r="O22" s="77">
        <v>20</v>
      </c>
      <c r="P22" s="77">
        <v>20</v>
      </c>
      <c r="R22" s="41">
        <f>VLOOKUP($A22,'Date Reference'!$K$6:$L$36,2,FALSE)</f>
        <v>44873</v>
      </c>
      <c r="S22" s="77">
        <v>22.5</v>
      </c>
      <c r="T22" s="77">
        <v>45</v>
      </c>
      <c r="U22" s="77">
        <v>15</v>
      </c>
      <c r="V22" s="77">
        <v>37.5</v>
      </c>
      <c r="W22" s="77">
        <v>20</v>
      </c>
      <c r="X22" s="77">
        <v>30</v>
      </c>
      <c r="Y22" s="76"/>
      <c r="Z22" s="74">
        <f>VLOOKUP($A22,'Date Reference'!$K$6:$L$36,2,FALSE)</f>
        <v>44873</v>
      </c>
      <c r="AA22" s="77">
        <v>22.5</v>
      </c>
      <c r="AB22" s="77">
        <v>30</v>
      </c>
      <c r="AC22" s="77">
        <v>22.5</v>
      </c>
      <c r="AD22" s="77">
        <v>30</v>
      </c>
      <c r="AE22" s="77">
        <v>20</v>
      </c>
      <c r="AF22" s="77">
        <v>20</v>
      </c>
      <c r="AG22" s="76"/>
      <c r="AH22" s="74">
        <f>VLOOKUP($A22,'Date Reference'!$K$6:$L$36,2,FALSE)</f>
        <v>44873</v>
      </c>
      <c r="AI22" s="77">
        <v>15</v>
      </c>
      <c r="AJ22" s="77">
        <v>52.5</v>
      </c>
      <c r="AK22" s="77">
        <v>15</v>
      </c>
      <c r="AL22" s="77">
        <v>52.5</v>
      </c>
      <c r="AM22" s="77">
        <v>20</v>
      </c>
      <c r="AN22" s="77">
        <v>40</v>
      </c>
      <c r="AO22" s="76"/>
      <c r="AP22" s="74">
        <f>VLOOKUP($A22,'Date Reference'!$K$6:$L$36,2,FALSE)</f>
        <v>44873</v>
      </c>
      <c r="AQ22" s="77">
        <v>15</v>
      </c>
      <c r="AR22" s="77">
        <v>45</v>
      </c>
      <c r="AS22" s="77">
        <v>22.5</v>
      </c>
      <c r="AT22" s="77">
        <v>37.5</v>
      </c>
      <c r="AU22" s="77">
        <v>20</v>
      </c>
      <c r="AV22" s="77">
        <v>40</v>
      </c>
    </row>
    <row r="23" spans="1:48" x14ac:dyDescent="0.25">
      <c r="A23">
        <v>9</v>
      </c>
      <c r="B23" s="41">
        <f>VLOOKUP($A23,'Date Reference'!$K$6:$L$36,2,FALSE)</f>
        <v>44874</v>
      </c>
      <c r="C23" s="77">
        <v>15</v>
      </c>
      <c r="D23" s="77">
        <v>30</v>
      </c>
      <c r="E23" s="77">
        <v>15</v>
      </c>
      <c r="F23" s="77">
        <v>30</v>
      </c>
      <c r="G23" s="77">
        <v>20</v>
      </c>
      <c r="H23" s="77">
        <v>20</v>
      </c>
      <c r="J23" s="62">
        <f>VLOOKUP($A23,'Date Reference'!$K$6:$L$36,2,FALSE)</f>
        <v>44874</v>
      </c>
      <c r="K23" s="1">
        <v>30</v>
      </c>
      <c r="L23" s="77">
        <v>15</v>
      </c>
      <c r="M23" s="77">
        <v>22.5</v>
      </c>
      <c r="N23" s="77">
        <v>22.5</v>
      </c>
      <c r="O23" s="77">
        <v>20</v>
      </c>
      <c r="P23" s="77">
        <v>20</v>
      </c>
      <c r="R23" s="41">
        <f>VLOOKUP($A23,'Date Reference'!$K$6:$L$36,2,FALSE)</f>
        <v>44874</v>
      </c>
      <c r="S23" s="77">
        <v>30</v>
      </c>
      <c r="T23" s="77">
        <v>30</v>
      </c>
      <c r="U23" s="77">
        <v>30</v>
      </c>
      <c r="V23" s="77">
        <v>45</v>
      </c>
      <c r="W23" s="77">
        <v>20</v>
      </c>
      <c r="X23" s="77">
        <v>30</v>
      </c>
      <c r="Y23" s="76"/>
      <c r="Z23" s="74">
        <f>VLOOKUP($A23,'Date Reference'!$K$6:$L$36,2,FALSE)</f>
        <v>44874</v>
      </c>
      <c r="AA23" s="77">
        <v>15</v>
      </c>
      <c r="AB23" s="77">
        <v>22.5</v>
      </c>
      <c r="AC23" s="77">
        <v>22.5</v>
      </c>
      <c r="AD23" s="77">
        <v>30</v>
      </c>
      <c r="AE23" s="77">
        <v>20</v>
      </c>
      <c r="AF23" s="77">
        <v>20</v>
      </c>
      <c r="AG23" s="76"/>
      <c r="AH23" s="74">
        <f>VLOOKUP($A23,'Date Reference'!$K$6:$L$36,2,FALSE)</f>
        <v>44874</v>
      </c>
      <c r="AI23" s="77">
        <v>22.5</v>
      </c>
      <c r="AJ23" s="77">
        <v>37.5</v>
      </c>
      <c r="AK23" s="77">
        <v>22.5</v>
      </c>
      <c r="AL23" s="77">
        <v>30</v>
      </c>
      <c r="AM23" s="77">
        <v>20</v>
      </c>
      <c r="AN23" s="77">
        <v>50</v>
      </c>
      <c r="AO23" s="76"/>
      <c r="AP23" s="74">
        <f>VLOOKUP($A23,'Date Reference'!$K$6:$L$36,2,FALSE)</f>
        <v>44874</v>
      </c>
      <c r="AQ23" s="77">
        <v>22.5</v>
      </c>
      <c r="AR23" s="77">
        <v>37.5</v>
      </c>
      <c r="AS23" s="77">
        <v>22.5</v>
      </c>
      <c r="AT23" s="77">
        <v>37.5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44875</v>
      </c>
      <c r="C24" s="77">
        <v>15</v>
      </c>
      <c r="D24" s="77">
        <v>30</v>
      </c>
      <c r="E24" s="77">
        <v>15</v>
      </c>
      <c r="F24" s="77">
        <v>30</v>
      </c>
      <c r="G24" s="77">
        <v>20</v>
      </c>
      <c r="H24" s="77">
        <v>20</v>
      </c>
      <c r="J24" s="62">
        <f>VLOOKUP($A24,'Date Reference'!$K$6:$L$36,2,FALSE)</f>
        <v>44875</v>
      </c>
      <c r="K24" s="77">
        <v>22.5</v>
      </c>
      <c r="L24" s="77">
        <v>22.5</v>
      </c>
      <c r="M24" s="77">
        <v>30</v>
      </c>
      <c r="N24" s="77">
        <v>22.5</v>
      </c>
      <c r="O24" s="77">
        <v>30</v>
      </c>
      <c r="P24" s="77">
        <v>10</v>
      </c>
      <c r="R24" s="41">
        <f>VLOOKUP($A24,'Date Reference'!$K$6:$L$36,2,FALSE)</f>
        <v>44875</v>
      </c>
      <c r="S24" s="77">
        <v>37.5</v>
      </c>
      <c r="T24" s="77">
        <v>15</v>
      </c>
      <c r="U24" s="77">
        <v>37.5</v>
      </c>
      <c r="V24" s="77">
        <v>15</v>
      </c>
      <c r="W24" s="77">
        <v>30</v>
      </c>
      <c r="X24" s="77">
        <v>20</v>
      </c>
      <c r="Y24" s="76"/>
      <c r="Z24" s="74">
        <f>VLOOKUP($A24,'Date Reference'!$K$6:$L$36,2,FALSE)</f>
        <v>44875</v>
      </c>
      <c r="AA24" s="77">
        <v>22.5</v>
      </c>
      <c r="AB24" s="77">
        <v>22.5</v>
      </c>
      <c r="AC24" s="77">
        <v>15</v>
      </c>
      <c r="AD24" s="77">
        <v>37.5</v>
      </c>
      <c r="AE24" s="77">
        <v>20</v>
      </c>
      <c r="AF24" s="77">
        <v>30</v>
      </c>
      <c r="AG24" s="76"/>
      <c r="AH24" s="74">
        <f>VLOOKUP($A24,'Date Reference'!$K$6:$L$36,2,FALSE)</f>
        <v>44875</v>
      </c>
      <c r="AI24" s="77">
        <v>15</v>
      </c>
      <c r="AJ24" s="77">
        <v>37.5</v>
      </c>
      <c r="AK24" s="77">
        <v>15</v>
      </c>
      <c r="AL24" s="77">
        <v>37.5</v>
      </c>
      <c r="AM24" s="77">
        <v>30</v>
      </c>
      <c r="AN24" s="77">
        <v>40</v>
      </c>
      <c r="AO24" s="76"/>
      <c r="AP24" s="74">
        <f>VLOOKUP($A24,'Date Reference'!$K$6:$L$36,2,FALSE)</f>
        <v>44875</v>
      </c>
      <c r="AQ24" s="77">
        <v>22.5</v>
      </c>
      <c r="AR24" s="77">
        <v>37.5</v>
      </c>
      <c r="AS24" s="77">
        <v>22.5</v>
      </c>
      <c r="AT24" s="77">
        <v>37.5</v>
      </c>
      <c r="AU24" s="77">
        <v>20</v>
      </c>
      <c r="AV24" s="77">
        <v>40</v>
      </c>
    </row>
    <row r="25" spans="1:48" x14ac:dyDescent="0.25">
      <c r="A25">
        <v>11</v>
      </c>
      <c r="B25" s="41">
        <f>VLOOKUP($A25,'Date Reference'!$K$6:$L$36,2,FALSE)</f>
        <v>44876</v>
      </c>
      <c r="C25" s="77">
        <v>15</v>
      </c>
      <c r="D25" s="77">
        <v>30</v>
      </c>
      <c r="E25" s="77">
        <v>15</v>
      </c>
      <c r="F25" s="77">
        <v>30</v>
      </c>
      <c r="G25" s="77">
        <v>20</v>
      </c>
      <c r="H25" s="77">
        <v>20</v>
      </c>
      <c r="J25" s="62">
        <f>VLOOKUP($A25,'Date Reference'!$K$6:$L$36,2,FALSE)</f>
        <v>44876</v>
      </c>
      <c r="K25" s="77">
        <v>22.5</v>
      </c>
      <c r="L25" s="77">
        <v>22.5</v>
      </c>
      <c r="M25" s="77">
        <v>30</v>
      </c>
      <c r="N25" s="77">
        <v>15</v>
      </c>
      <c r="O25" s="77">
        <v>20</v>
      </c>
      <c r="P25" s="77">
        <v>30</v>
      </c>
      <c r="R25" s="41">
        <f>VLOOKUP($A25,'Date Reference'!$K$6:$L$36,2,FALSE)</f>
        <v>44876</v>
      </c>
      <c r="S25" s="77">
        <v>30</v>
      </c>
      <c r="T25" s="77">
        <v>22.5</v>
      </c>
      <c r="U25" s="77">
        <v>30</v>
      </c>
      <c r="V25" s="77">
        <v>30</v>
      </c>
      <c r="W25" s="77">
        <v>20</v>
      </c>
      <c r="X25" s="77">
        <v>30</v>
      </c>
      <c r="Y25" s="76"/>
      <c r="Z25" s="74">
        <f>VLOOKUP($A25,'Date Reference'!$K$6:$L$36,2,FALSE)</f>
        <v>44876</v>
      </c>
      <c r="AA25" s="77">
        <v>15</v>
      </c>
      <c r="AB25" s="77">
        <v>37.5</v>
      </c>
      <c r="AC25" s="77">
        <v>15</v>
      </c>
      <c r="AD25" s="77">
        <v>37.5</v>
      </c>
      <c r="AE25" s="77">
        <v>20</v>
      </c>
      <c r="AF25" s="77">
        <v>30</v>
      </c>
      <c r="AG25" s="76"/>
      <c r="AH25" s="74">
        <f>VLOOKUP($A25,'Date Reference'!$K$6:$L$36,2,FALSE)</f>
        <v>44876</v>
      </c>
      <c r="AI25" s="77">
        <v>15</v>
      </c>
      <c r="AJ25" s="77">
        <v>52.5</v>
      </c>
      <c r="AK25" s="77">
        <v>15</v>
      </c>
      <c r="AL25" s="77">
        <v>37.5</v>
      </c>
      <c r="AM25" s="77">
        <v>20</v>
      </c>
      <c r="AN25" s="77">
        <v>40</v>
      </c>
      <c r="AO25" s="76"/>
      <c r="AP25" s="74">
        <f>VLOOKUP($A25,'Date Reference'!$K$6:$L$36,2,FALSE)</f>
        <v>44876</v>
      </c>
      <c r="AQ25" s="77">
        <v>30</v>
      </c>
      <c r="AR25" s="77">
        <v>37.5</v>
      </c>
      <c r="AS25" s="77">
        <v>15</v>
      </c>
      <c r="AT25" s="77">
        <v>37.5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44877</v>
      </c>
      <c r="C26" s="77">
        <v>15</v>
      </c>
      <c r="D26" s="77">
        <v>30</v>
      </c>
      <c r="E26" s="77">
        <v>15</v>
      </c>
      <c r="F26" s="77">
        <v>45</v>
      </c>
      <c r="G26" s="77">
        <v>20</v>
      </c>
      <c r="H26" s="77">
        <v>40</v>
      </c>
      <c r="J26" s="62">
        <f>VLOOKUP($A26,'Date Reference'!$K$6:$L$36,2,FALSE)</f>
        <v>44877</v>
      </c>
      <c r="K26" s="77">
        <v>22.5</v>
      </c>
      <c r="L26" s="77">
        <v>30</v>
      </c>
      <c r="M26" s="77">
        <v>22.5</v>
      </c>
      <c r="N26" s="77">
        <v>22.5</v>
      </c>
      <c r="O26" s="77">
        <v>20</v>
      </c>
      <c r="P26" s="77">
        <v>30</v>
      </c>
      <c r="R26" s="41">
        <f>VLOOKUP($A26,'Date Reference'!$K$6:$L$36,2,FALSE)</f>
        <v>44877</v>
      </c>
      <c r="S26" s="77">
        <v>22.5</v>
      </c>
      <c r="T26" s="77">
        <v>22.5</v>
      </c>
      <c r="U26" s="77">
        <v>22.5</v>
      </c>
      <c r="V26" s="77">
        <v>15</v>
      </c>
      <c r="W26" s="77">
        <v>20</v>
      </c>
      <c r="X26" s="77">
        <v>30</v>
      </c>
      <c r="Y26" s="76"/>
      <c r="Z26" s="74">
        <f>VLOOKUP($A26,'Date Reference'!$K$6:$L$36,2,FALSE)</f>
        <v>44877</v>
      </c>
      <c r="AA26" s="77">
        <v>15</v>
      </c>
      <c r="AB26" s="77">
        <v>37.5</v>
      </c>
      <c r="AC26" s="77">
        <v>15</v>
      </c>
      <c r="AD26" s="77">
        <v>30</v>
      </c>
      <c r="AE26" s="77">
        <v>20</v>
      </c>
      <c r="AF26" s="77">
        <v>40</v>
      </c>
      <c r="AG26" s="76"/>
      <c r="AH26" s="74">
        <f>VLOOKUP($A26,'Date Reference'!$K$6:$L$36,2,FALSE)</f>
        <v>44877</v>
      </c>
      <c r="AI26" s="77">
        <v>15</v>
      </c>
      <c r="AJ26" s="77">
        <v>45</v>
      </c>
      <c r="AK26" s="77">
        <v>15</v>
      </c>
      <c r="AL26" s="77">
        <v>37.5</v>
      </c>
      <c r="AM26" s="77">
        <v>20</v>
      </c>
      <c r="AN26" s="77">
        <v>40</v>
      </c>
      <c r="AO26" s="76"/>
      <c r="AP26" s="74">
        <f>VLOOKUP($A26,'Date Reference'!$K$6:$L$36,2,FALSE)</f>
        <v>44877</v>
      </c>
      <c r="AQ26" s="77">
        <v>22.5</v>
      </c>
      <c r="AR26" s="77">
        <v>30</v>
      </c>
      <c r="AS26" s="77">
        <v>22.5</v>
      </c>
      <c r="AT26" s="77">
        <v>37.5</v>
      </c>
      <c r="AU26" s="77">
        <v>20</v>
      </c>
      <c r="AV26" s="77">
        <v>30</v>
      </c>
    </row>
    <row r="27" spans="1:48" x14ac:dyDescent="0.25">
      <c r="A27">
        <v>13</v>
      </c>
      <c r="B27" s="41">
        <f>VLOOKUP($A27,'Date Reference'!$K$6:$L$36,2,FALSE)</f>
        <v>44878</v>
      </c>
      <c r="C27" s="77">
        <v>15</v>
      </c>
      <c r="D27" s="77">
        <v>37.5</v>
      </c>
      <c r="E27" s="77">
        <v>15</v>
      </c>
      <c r="F27" s="77">
        <v>37.5</v>
      </c>
      <c r="G27" s="77">
        <v>20</v>
      </c>
      <c r="H27" s="77">
        <v>30</v>
      </c>
      <c r="J27" s="62">
        <f>VLOOKUP($A27,'Date Reference'!$K$6:$L$36,2,FALSE)</f>
        <v>44878</v>
      </c>
      <c r="K27" s="77">
        <v>22.5</v>
      </c>
      <c r="L27" s="77">
        <v>30</v>
      </c>
      <c r="M27" s="77">
        <v>30</v>
      </c>
      <c r="N27" s="77">
        <v>22.5</v>
      </c>
      <c r="O27" s="77">
        <v>20</v>
      </c>
      <c r="P27" s="77">
        <v>30</v>
      </c>
      <c r="R27" s="41">
        <f>VLOOKUP($A27,'Date Reference'!$K$6:$L$36,2,FALSE)</f>
        <v>44878</v>
      </c>
      <c r="S27" s="77">
        <v>15</v>
      </c>
      <c r="T27" s="77">
        <v>22.5</v>
      </c>
      <c r="U27" s="77">
        <v>22.5</v>
      </c>
      <c r="V27" s="77">
        <v>22.5</v>
      </c>
      <c r="W27" s="77">
        <v>20</v>
      </c>
      <c r="X27" s="77">
        <v>20</v>
      </c>
      <c r="Y27" s="76"/>
      <c r="Z27" s="74">
        <f>VLOOKUP($A27,'Date Reference'!$K$6:$L$36,2,FALSE)</f>
        <v>44878</v>
      </c>
      <c r="AA27" s="77">
        <v>15</v>
      </c>
      <c r="AB27" s="77">
        <v>45</v>
      </c>
      <c r="AC27" s="77">
        <v>15</v>
      </c>
      <c r="AD27" s="77">
        <v>37.5</v>
      </c>
      <c r="AE27" s="77">
        <v>20</v>
      </c>
      <c r="AF27" s="77">
        <v>30</v>
      </c>
      <c r="AG27" s="76"/>
      <c r="AH27" s="74">
        <f>VLOOKUP($A27,'Date Reference'!$K$6:$L$36,2,FALSE)</f>
        <v>44878</v>
      </c>
      <c r="AI27" s="77">
        <v>15</v>
      </c>
      <c r="AJ27" s="77">
        <v>45</v>
      </c>
      <c r="AK27" s="77">
        <v>15</v>
      </c>
      <c r="AL27" s="77">
        <v>45</v>
      </c>
      <c r="AM27" s="77">
        <v>20</v>
      </c>
      <c r="AN27" s="77">
        <v>50</v>
      </c>
      <c r="AO27" s="76"/>
      <c r="AP27" s="74">
        <f>VLOOKUP($A27,'Date Reference'!$K$6:$L$36,2,FALSE)</f>
        <v>44878</v>
      </c>
      <c r="AQ27" s="77">
        <v>22.5</v>
      </c>
      <c r="AR27" s="77">
        <v>30</v>
      </c>
      <c r="AS27" s="77">
        <v>22.5</v>
      </c>
      <c r="AT27" s="77">
        <v>30</v>
      </c>
      <c r="AU27" s="77">
        <v>20</v>
      </c>
      <c r="AV27" s="77">
        <v>30</v>
      </c>
    </row>
    <row r="28" spans="1:48" x14ac:dyDescent="0.25">
      <c r="A28">
        <v>14</v>
      </c>
      <c r="B28" s="41">
        <f>VLOOKUP($A28,'Date Reference'!$K$6:$L$36,2,FALSE)</f>
        <v>44879</v>
      </c>
      <c r="C28" s="77">
        <v>15</v>
      </c>
      <c r="D28" s="77">
        <v>30</v>
      </c>
      <c r="E28" s="77">
        <v>15</v>
      </c>
      <c r="F28" s="77">
        <v>37.5</v>
      </c>
      <c r="G28" s="77">
        <v>20</v>
      </c>
      <c r="H28" s="77">
        <v>30</v>
      </c>
      <c r="J28" s="62">
        <f>VLOOKUP($A28,'Date Reference'!$K$6:$L$36,2,FALSE)</f>
        <v>44879</v>
      </c>
      <c r="K28" s="77">
        <v>22.5</v>
      </c>
      <c r="L28" s="77">
        <v>30</v>
      </c>
      <c r="M28" s="77">
        <v>22.5</v>
      </c>
      <c r="N28" s="77">
        <v>22.5</v>
      </c>
      <c r="O28" s="77">
        <v>20</v>
      </c>
      <c r="P28" s="77">
        <v>30</v>
      </c>
      <c r="R28" s="41">
        <f>VLOOKUP($A28,'Date Reference'!$K$6:$L$36,2,FALSE)</f>
        <v>44879</v>
      </c>
      <c r="S28" s="77">
        <v>15</v>
      </c>
      <c r="T28" s="77">
        <v>37.5</v>
      </c>
      <c r="U28" s="77">
        <v>22.5</v>
      </c>
      <c r="V28" s="77">
        <v>22.5</v>
      </c>
      <c r="W28" s="77">
        <v>40</v>
      </c>
      <c r="X28" s="77">
        <v>10</v>
      </c>
      <c r="Y28" s="76"/>
      <c r="Z28" s="74">
        <f>VLOOKUP($A28,'Date Reference'!$K$6:$L$36,2,FALSE)</f>
        <v>44879</v>
      </c>
      <c r="AA28" s="77">
        <v>22.5</v>
      </c>
      <c r="AB28" s="77">
        <v>37.5</v>
      </c>
      <c r="AC28" s="77">
        <v>15</v>
      </c>
      <c r="AD28" s="77">
        <v>37.5</v>
      </c>
      <c r="AE28" s="77">
        <v>20</v>
      </c>
      <c r="AF28" s="77">
        <v>30</v>
      </c>
      <c r="AG28" s="76"/>
      <c r="AH28" s="74">
        <f>VLOOKUP($A28,'Date Reference'!$K$6:$L$36,2,FALSE)</f>
        <v>44879</v>
      </c>
      <c r="AI28" s="77">
        <v>15</v>
      </c>
      <c r="AJ28" s="77">
        <v>45</v>
      </c>
      <c r="AK28" s="77">
        <v>15</v>
      </c>
      <c r="AL28" s="77">
        <v>45</v>
      </c>
      <c r="AM28" s="77">
        <v>20</v>
      </c>
      <c r="AN28" s="77">
        <v>50</v>
      </c>
      <c r="AO28" s="76"/>
      <c r="AP28" s="74">
        <f>VLOOKUP($A28,'Date Reference'!$K$6:$L$36,2,FALSE)</f>
        <v>44879</v>
      </c>
      <c r="AQ28" s="77">
        <v>22.5</v>
      </c>
      <c r="AR28" s="77">
        <v>22.5</v>
      </c>
      <c r="AS28" s="77">
        <v>22.5</v>
      </c>
      <c r="AT28" s="77">
        <v>30</v>
      </c>
      <c r="AU28" s="77">
        <v>20</v>
      </c>
      <c r="AV28" s="77">
        <v>30</v>
      </c>
    </row>
    <row r="29" spans="1:48" x14ac:dyDescent="0.25">
      <c r="A29">
        <v>15</v>
      </c>
      <c r="B29" s="41">
        <f>VLOOKUP($A29,'Date Reference'!$K$6:$L$36,2,FALSE)</f>
        <v>44880</v>
      </c>
      <c r="C29" s="77">
        <v>15</v>
      </c>
      <c r="D29" s="77">
        <v>37.5</v>
      </c>
      <c r="E29" s="77">
        <v>15</v>
      </c>
      <c r="F29" s="77">
        <v>37.5</v>
      </c>
      <c r="G29" s="77">
        <v>20</v>
      </c>
      <c r="H29" s="77">
        <v>20</v>
      </c>
      <c r="J29" s="62">
        <f>VLOOKUP($A29,'Date Reference'!$K$6:$L$36,2,FALSE)</f>
        <v>44880</v>
      </c>
      <c r="K29" s="77">
        <v>22.5</v>
      </c>
      <c r="L29" s="77">
        <v>22.5</v>
      </c>
      <c r="M29" s="77">
        <v>22.5</v>
      </c>
      <c r="N29" s="77">
        <v>22.5</v>
      </c>
      <c r="O29" s="77">
        <v>20</v>
      </c>
      <c r="P29" s="77">
        <v>20</v>
      </c>
      <c r="R29" s="41">
        <f>VLOOKUP($A29,'Date Reference'!$K$6:$L$36,2,FALSE)</f>
        <v>44880</v>
      </c>
      <c r="S29" s="77">
        <v>22.5</v>
      </c>
      <c r="T29" s="77">
        <v>22.5</v>
      </c>
      <c r="U29" s="77">
        <v>22.5</v>
      </c>
      <c r="V29" s="77">
        <v>30</v>
      </c>
      <c r="W29" s="77">
        <v>40</v>
      </c>
      <c r="X29" s="77">
        <v>10</v>
      </c>
      <c r="Y29" s="76"/>
      <c r="Z29" s="74">
        <f>VLOOKUP($A29,'Date Reference'!$K$6:$L$36,2,FALSE)</f>
        <v>44880</v>
      </c>
      <c r="AA29" s="77">
        <v>15</v>
      </c>
      <c r="AB29" s="77">
        <v>37.5</v>
      </c>
      <c r="AC29" s="77">
        <v>15</v>
      </c>
      <c r="AD29" s="77">
        <v>37.5</v>
      </c>
      <c r="AE29" s="77">
        <v>20</v>
      </c>
      <c r="AF29" s="77">
        <v>30</v>
      </c>
      <c r="AG29" s="76"/>
      <c r="AH29" s="74">
        <f>VLOOKUP($A29,'Date Reference'!$K$6:$L$36,2,FALSE)</f>
        <v>44880</v>
      </c>
      <c r="AI29" s="77">
        <v>15</v>
      </c>
      <c r="AJ29" s="77">
        <v>45</v>
      </c>
      <c r="AK29" s="77">
        <v>15</v>
      </c>
      <c r="AL29" s="77">
        <v>60</v>
      </c>
      <c r="AM29" s="77">
        <v>20</v>
      </c>
      <c r="AN29" s="77">
        <v>50</v>
      </c>
      <c r="AO29" s="76"/>
      <c r="AP29" s="74">
        <f>VLOOKUP($A29,'Date Reference'!$K$6:$L$36,2,FALSE)</f>
        <v>44880</v>
      </c>
      <c r="AQ29" s="77">
        <v>15</v>
      </c>
      <c r="AR29" s="77">
        <v>30</v>
      </c>
      <c r="AS29" s="77">
        <v>22.5</v>
      </c>
      <c r="AT29" s="77">
        <v>30</v>
      </c>
      <c r="AU29" s="77">
        <v>30</v>
      </c>
      <c r="AV29" s="77">
        <v>30</v>
      </c>
    </row>
    <row r="30" spans="1:48" x14ac:dyDescent="0.25">
      <c r="A30">
        <v>16</v>
      </c>
      <c r="B30" s="41">
        <f>VLOOKUP($A30,'Date Reference'!$K$6:$L$36,2,FALSE)</f>
        <v>44881</v>
      </c>
      <c r="C30" s="77">
        <v>15</v>
      </c>
      <c r="D30" s="77">
        <v>30</v>
      </c>
      <c r="E30" s="132">
        <v>7.5</v>
      </c>
      <c r="F30" s="79">
        <v>30</v>
      </c>
      <c r="G30" s="77">
        <v>20</v>
      </c>
      <c r="H30" s="77">
        <v>20</v>
      </c>
      <c r="J30" s="62">
        <f>VLOOKUP($A30,'Date Reference'!$K$6:$L$36,2,FALSE)</f>
        <v>44881</v>
      </c>
      <c r="K30" s="77">
        <v>22.5</v>
      </c>
      <c r="L30" s="77">
        <v>30</v>
      </c>
      <c r="M30" s="77">
        <v>30</v>
      </c>
      <c r="N30" s="77">
        <v>22.5</v>
      </c>
      <c r="O30" s="77">
        <v>20</v>
      </c>
      <c r="P30" s="77">
        <v>20</v>
      </c>
      <c r="R30" s="41">
        <f>VLOOKUP($A30,'Date Reference'!$K$6:$L$36,2,FALSE)</f>
        <v>44881</v>
      </c>
      <c r="S30" s="77">
        <v>22.5</v>
      </c>
      <c r="T30" s="77">
        <v>22.5</v>
      </c>
      <c r="U30" s="77">
        <v>22.5</v>
      </c>
      <c r="V30" s="77">
        <v>22.5</v>
      </c>
      <c r="W30" s="77">
        <v>30</v>
      </c>
      <c r="X30" s="77">
        <v>20</v>
      </c>
      <c r="Y30" s="76"/>
      <c r="Z30" s="74">
        <f>VLOOKUP($A30,'Date Reference'!$K$6:$L$36,2,FALSE)</f>
        <v>44881</v>
      </c>
      <c r="AA30" s="77">
        <v>22.5</v>
      </c>
      <c r="AB30" s="77">
        <v>37.5</v>
      </c>
      <c r="AC30" s="77">
        <v>15</v>
      </c>
      <c r="AD30" s="77">
        <v>37.5</v>
      </c>
      <c r="AE30" s="77">
        <v>20</v>
      </c>
      <c r="AF30" s="77">
        <v>30</v>
      </c>
      <c r="AG30" s="76"/>
      <c r="AH30" s="74">
        <f>VLOOKUP($A30,'Date Reference'!$K$6:$L$36,2,FALSE)</f>
        <v>44881</v>
      </c>
      <c r="AI30" s="77">
        <v>15</v>
      </c>
      <c r="AJ30" s="77">
        <v>45</v>
      </c>
      <c r="AK30" s="77">
        <v>15</v>
      </c>
      <c r="AL30" s="77">
        <v>37.5</v>
      </c>
      <c r="AM30" s="77">
        <v>20</v>
      </c>
      <c r="AN30" s="77">
        <v>60</v>
      </c>
      <c r="AO30" s="76"/>
      <c r="AP30" s="74">
        <f>VLOOKUP($A30,'Date Reference'!$K$6:$L$36,2,FALSE)</f>
        <v>44881</v>
      </c>
      <c r="AQ30" s="77">
        <v>22.5</v>
      </c>
      <c r="AR30" s="77">
        <v>30</v>
      </c>
      <c r="AS30" s="77">
        <v>22.5</v>
      </c>
      <c r="AT30" s="77">
        <v>30</v>
      </c>
      <c r="AU30" s="77">
        <v>20</v>
      </c>
      <c r="AV30" s="77">
        <v>30</v>
      </c>
    </row>
    <row r="31" spans="1:48" x14ac:dyDescent="0.25">
      <c r="A31">
        <v>17</v>
      </c>
      <c r="B31" s="41">
        <f>VLOOKUP($A31,'Date Reference'!$K$6:$L$36,2,FALSE)</f>
        <v>44882</v>
      </c>
      <c r="C31" s="77">
        <v>15</v>
      </c>
      <c r="D31" s="77">
        <v>30</v>
      </c>
      <c r="E31" s="77">
        <v>15</v>
      </c>
      <c r="F31" s="79">
        <v>30</v>
      </c>
      <c r="G31" s="77">
        <v>20</v>
      </c>
      <c r="H31" s="77">
        <v>20</v>
      </c>
      <c r="J31" s="62">
        <f>VLOOKUP($A31,'Date Reference'!$K$6:$L$36,2,FALSE)</f>
        <v>44882</v>
      </c>
      <c r="K31" s="77">
        <v>22.5</v>
      </c>
      <c r="L31" s="77">
        <v>22.5</v>
      </c>
      <c r="M31" s="77">
        <v>22.5</v>
      </c>
      <c r="N31" s="77">
        <v>22.5</v>
      </c>
      <c r="O31" s="77">
        <v>20</v>
      </c>
      <c r="P31" s="77">
        <v>20</v>
      </c>
      <c r="R31" s="41">
        <f>VLOOKUP($A31,'Date Reference'!$K$6:$L$36,2,FALSE)</f>
        <v>44882</v>
      </c>
      <c r="S31" s="77">
        <v>22.5</v>
      </c>
      <c r="T31" s="77">
        <v>22.5</v>
      </c>
      <c r="U31" s="77">
        <v>22.5</v>
      </c>
      <c r="V31" s="77">
        <v>22.5</v>
      </c>
      <c r="W31" s="77">
        <v>30</v>
      </c>
      <c r="X31" s="77">
        <v>10</v>
      </c>
      <c r="Y31" s="76"/>
      <c r="Z31" s="74">
        <f>VLOOKUP($A31,'Date Reference'!$K$6:$L$36,2,FALSE)</f>
        <v>44882</v>
      </c>
      <c r="AA31" s="77">
        <v>22.5</v>
      </c>
      <c r="AB31" s="77">
        <v>30</v>
      </c>
      <c r="AC31" s="77">
        <v>15</v>
      </c>
      <c r="AD31" s="77">
        <v>37.5</v>
      </c>
      <c r="AE31" s="77">
        <v>20</v>
      </c>
      <c r="AF31" s="77">
        <v>30</v>
      </c>
      <c r="AG31" s="76"/>
      <c r="AH31" s="74">
        <f>VLOOKUP($A31,'Date Reference'!$K$6:$L$36,2,FALSE)</f>
        <v>44882</v>
      </c>
      <c r="AI31" s="77">
        <v>15</v>
      </c>
      <c r="AJ31" s="77">
        <v>45</v>
      </c>
      <c r="AK31" s="77">
        <v>15</v>
      </c>
      <c r="AL31" s="77">
        <v>37.5</v>
      </c>
      <c r="AM31" s="77">
        <v>20</v>
      </c>
      <c r="AN31" s="77">
        <v>50</v>
      </c>
      <c r="AO31" s="76"/>
      <c r="AP31" s="74">
        <f>VLOOKUP($A31,'Date Reference'!$K$6:$L$36,2,FALSE)</f>
        <v>44882</v>
      </c>
      <c r="AQ31" s="77">
        <v>22.5</v>
      </c>
      <c r="AR31" s="77">
        <v>30</v>
      </c>
      <c r="AS31" s="77">
        <v>22.5</v>
      </c>
      <c r="AT31" s="77">
        <v>22.5</v>
      </c>
      <c r="AU31" s="77">
        <v>20</v>
      </c>
      <c r="AV31" s="77">
        <v>30</v>
      </c>
    </row>
    <row r="32" spans="1:48" x14ac:dyDescent="0.25">
      <c r="A32">
        <v>18</v>
      </c>
      <c r="B32" s="41">
        <f>VLOOKUP($A32,'Date Reference'!$K$6:$L$36,2,FALSE)</f>
        <v>44883</v>
      </c>
      <c r="C32" s="77">
        <v>15</v>
      </c>
      <c r="D32" s="77">
        <v>45</v>
      </c>
      <c r="E32" s="77">
        <v>15</v>
      </c>
      <c r="F32" s="77">
        <v>30</v>
      </c>
      <c r="G32" s="77">
        <v>20</v>
      </c>
      <c r="H32" s="77">
        <v>20</v>
      </c>
      <c r="J32" s="62">
        <f>VLOOKUP($A32,'Date Reference'!$K$6:$L$36,2,FALSE)</f>
        <v>44883</v>
      </c>
      <c r="K32" s="77">
        <v>22.5</v>
      </c>
      <c r="L32" s="77">
        <v>30</v>
      </c>
      <c r="M32" s="77">
        <v>37.5</v>
      </c>
      <c r="N32" s="77">
        <v>15</v>
      </c>
      <c r="O32" s="77">
        <v>10</v>
      </c>
      <c r="P32" s="77">
        <v>20</v>
      </c>
      <c r="R32" s="41">
        <f>VLOOKUP($A32,'Date Reference'!$K$6:$L$36,2,FALSE)</f>
        <v>44883</v>
      </c>
      <c r="S32" s="77">
        <v>22.5</v>
      </c>
      <c r="T32" s="77">
        <v>22.5</v>
      </c>
      <c r="U32" s="77">
        <v>22.5</v>
      </c>
      <c r="V32" s="77">
        <v>22.5</v>
      </c>
      <c r="W32" s="77">
        <v>30</v>
      </c>
      <c r="X32" s="77">
        <v>10</v>
      </c>
      <c r="Y32" s="76"/>
      <c r="Z32" s="74">
        <f>VLOOKUP($A32,'Date Reference'!$K$6:$L$36,2,FALSE)</f>
        <v>44883</v>
      </c>
      <c r="AA32" s="77">
        <v>15</v>
      </c>
      <c r="AB32" s="77">
        <v>37.5</v>
      </c>
      <c r="AC32" s="77">
        <v>15</v>
      </c>
      <c r="AD32" s="77">
        <v>45</v>
      </c>
      <c r="AE32" s="77">
        <v>20</v>
      </c>
      <c r="AF32" s="77">
        <v>40</v>
      </c>
      <c r="AG32" s="76"/>
      <c r="AH32" s="74">
        <f>VLOOKUP($A32,'Date Reference'!$K$6:$L$36,2,FALSE)</f>
        <v>44883</v>
      </c>
      <c r="AI32" s="77">
        <v>15</v>
      </c>
      <c r="AJ32" s="77">
        <v>45</v>
      </c>
      <c r="AK32" s="77">
        <v>15</v>
      </c>
      <c r="AL32" s="77">
        <v>45</v>
      </c>
      <c r="AM32" s="77">
        <v>20</v>
      </c>
      <c r="AN32" s="77">
        <v>40</v>
      </c>
      <c r="AO32" s="76"/>
      <c r="AP32" s="74">
        <f>VLOOKUP($A32,'Date Reference'!$K$6:$L$36,2,FALSE)</f>
        <v>44883</v>
      </c>
      <c r="AQ32" s="77">
        <v>22.5</v>
      </c>
      <c r="AR32" s="77">
        <v>30</v>
      </c>
      <c r="AS32" s="77">
        <v>15</v>
      </c>
      <c r="AT32" s="77">
        <v>37.5</v>
      </c>
      <c r="AU32" s="77">
        <v>30</v>
      </c>
      <c r="AV32" s="77">
        <v>40</v>
      </c>
    </row>
    <row r="33" spans="1:48" x14ac:dyDescent="0.25">
      <c r="A33">
        <v>19</v>
      </c>
      <c r="B33" s="41">
        <f>VLOOKUP($A33,'Date Reference'!$K$6:$L$36,2,FALSE)</f>
        <v>44884</v>
      </c>
      <c r="C33" s="77">
        <v>15</v>
      </c>
      <c r="D33" s="77">
        <v>30</v>
      </c>
      <c r="E33" s="77">
        <v>15</v>
      </c>
      <c r="F33" s="77">
        <v>30</v>
      </c>
      <c r="G33" s="77">
        <v>20</v>
      </c>
      <c r="H33" s="77">
        <v>20</v>
      </c>
      <c r="J33" s="62">
        <f>VLOOKUP($A33,'Date Reference'!$K$6:$L$36,2,FALSE)</f>
        <v>44884</v>
      </c>
      <c r="K33" s="77">
        <v>30</v>
      </c>
      <c r="L33" s="77">
        <v>15</v>
      </c>
      <c r="M33" s="77">
        <v>22.5</v>
      </c>
      <c r="N33" s="77">
        <v>22.5</v>
      </c>
      <c r="O33" s="77">
        <v>20</v>
      </c>
      <c r="P33" s="77">
        <v>20</v>
      </c>
      <c r="R33" s="41">
        <f>VLOOKUP($A33,'Date Reference'!$K$6:$L$36,2,FALSE)</f>
        <v>44884</v>
      </c>
      <c r="S33" s="77">
        <v>22.5</v>
      </c>
      <c r="T33" s="77">
        <v>15</v>
      </c>
      <c r="U33" s="77">
        <v>22.5</v>
      </c>
      <c r="V33" s="77">
        <v>22.5</v>
      </c>
      <c r="W33" s="77">
        <v>20</v>
      </c>
      <c r="X33" s="77">
        <v>30</v>
      </c>
      <c r="Y33" s="76"/>
      <c r="Z33" s="74">
        <f>VLOOKUP($A33,'Date Reference'!$K$6:$L$36,2,FALSE)</f>
        <v>44884</v>
      </c>
      <c r="AA33" s="77">
        <v>22.5</v>
      </c>
      <c r="AB33" s="77">
        <v>37.5</v>
      </c>
      <c r="AC33" s="77">
        <v>15</v>
      </c>
      <c r="AD33" s="77">
        <v>45</v>
      </c>
      <c r="AE33" s="77">
        <v>20</v>
      </c>
      <c r="AF33" s="77">
        <v>40</v>
      </c>
      <c r="AG33" s="76"/>
      <c r="AH33" s="74">
        <f>VLOOKUP($A33,'Date Reference'!$K$6:$L$36,2,FALSE)</f>
        <v>44884</v>
      </c>
      <c r="AI33" s="77">
        <v>22.5</v>
      </c>
      <c r="AJ33" s="77">
        <v>37.5</v>
      </c>
      <c r="AK33" s="77">
        <v>22.5</v>
      </c>
      <c r="AL33" s="77">
        <v>37.5</v>
      </c>
      <c r="AM33" s="77">
        <v>20</v>
      </c>
      <c r="AN33" s="77">
        <v>30</v>
      </c>
      <c r="AO33" s="76"/>
      <c r="AP33" s="74">
        <f>VLOOKUP($A33,'Date Reference'!$K$6:$L$36,2,FALSE)</f>
        <v>44884</v>
      </c>
      <c r="AQ33" s="77">
        <v>22.5</v>
      </c>
      <c r="AR33" s="77">
        <v>30</v>
      </c>
      <c r="AS33" s="77">
        <v>22.5</v>
      </c>
      <c r="AT33" s="77">
        <v>30</v>
      </c>
      <c r="AU33" s="77">
        <v>20</v>
      </c>
      <c r="AV33" s="77">
        <v>30</v>
      </c>
    </row>
    <row r="34" spans="1:48" x14ac:dyDescent="0.25">
      <c r="A34">
        <v>20</v>
      </c>
      <c r="B34" s="41">
        <f>VLOOKUP($A34,'Date Reference'!$K$6:$L$36,2,FALSE)</f>
        <v>44885</v>
      </c>
      <c r="C34" s="77">
        <v>15</v>
      </c>
      <c r="D34" s="77">
        <v>22.5</v>
      </c>
      <c r="E34" s="77">
        <v>15</v>
      </c>
      <c r="F34" s="77">
        <v>37.5</v>
      </c>
      <c r="G34" s="77">
        <v>20</v>
      </c>
      <c r="H34" s="77">
        <v>20</v>
      </c>
      <c r="J34" s="62">
        <f>VLOOKUP($A34,'Date Reference'!$K$6:$L$36,2,FALSE)</f>
        <v>44885</v>
      </c>
      <c r="K34" s="77">
        <v>30</v>
      </c>
      <c r="L34" s="77">
        <v>22.5</v>
      </c>
      <c r="M34" s="77">
        <v>30</v>
      </c>
      <c r="N34" s="77">
        <v>22.5</v>
      </c>
      <c r="O34" s="77">
        <v>10</v>
      </c>
      <c r="P34" s="77">
        <v>20</v>
      </c>
      <c r="R34" s="41">
        <f>VLOOKUP($A34,'Date Reference'!$K$6:$L$36,2,FALSE)</f>
        <v>44885</v>
      </c>
      <c r="S34" s="77">
        <v>22.5</v>
      </c>
      <c r="T34" s="77">
        <v>22.5</v>
      </c>
      <c r="U34" s="77">
        <v>22.5</v>
      </c>
      <c r="V34" s="77">
        <v>22.5</v>
      </c>
      <c r="W34" s="77">
        <v>30</v>
      </c>
      <c r="X34" s="77">
        <v>10</v>
      </c>
      <c r="Y34" s="76"/>
      <c r="Z34" s="74">
        <f>VLOOKUP($A34,'Date Reference'!$K$6:$L$36,2,FALSE)</f>
        <v>44885</v>
      </c>
      <c r="AA34" s="77">
        <v>22.5</v>
      </c>
      <c r="AB34" s="77">
        <v>37.5</v>
      </c>
      <c r="AC34" s="77">
        <v>15</v>
      </c>
      <c r="AD34" s="77">
        <v>45</v>
      </c>
      <c r="AE34" s="77">
        <v>20</v>
      </c>
      <c r="AF34" s="77">
        <v>40</v>
      </c>
      <c r="AG34" s="76"/>
      <c r="AH34" s="74">
        <f>VLOOKUP($A34,'Date Reference'!$K$6:$L$36,2,FALSE)</f>
        <v>44885</v>
      </c>
      <c r="AI34" s="77">
        <v>15</v>
      </c>
      <c r="AJ34" s="77">
        <v>45</v>
      </c>
      <c r="AK34" s="77">
        <v>15</v>
      </c>
      <c r="AL34" s="77">
        <v>45</v>
      </c>
      <c r="AM34" s="77">
        <v>20</v>
      </c>
      <c r="AN34" s="77">
        <v>30</v>
      </c>
      <c r="AO34" s="76"/>
      <c r="AP34" s="74">
        <f>VLOOKUP($A34,'Date Reference'!$K$6:$L$36,2,FALSE)</f>
        <v>44885</v>
      </c>
      <c r="AQ34" s="77">
        <v>30</v>
      </c>
      <c r="AR34" s="77">
        <v>22.5</v>
      </c>
      <c r="AS34" s="77">
        <v>22.5</v>
      </c>
      <c r="AT34" s="77">
        <v>30</v>
      </c>
      <c r="AU34" s="77">
        <v>20</v>
      </c>
      <c r="AV34" s="77">
        <v>30</v>
      </c>
    </row>
    <row r="35" spans="1:48" x14ac:dyDescent="0.25">
      <c r="A35">
        <v>21</v>
      </c>
      <c r="B35" s="41">
        <f>VLOOKUP($A35,'Date Reference'!$K$6:$L$36,2,FALSE)</f>
        <v>44886</v>
      </c>
      <c r="C35" s="79">
        <v>7.5</v>
      </c>
      <c r="D35" s="77">
        <v>22.5</v>
      </c>
      <c r="E35" s="77">
        <v>15</v>
      </c>
      <c r="F35" s="77">
        <v>30</v>
      </c>
      <c r="G35" s="77">
        <v>20</v>
      </c>
      <c r="H35" s="77">
        <v>20</v>
      </c>
      <c r="J35" s="62">
        <f>VLOOKUP($A35,'Date Reference'!$K$6:$L$36,2,FALSE)</f>
        <v>44886</v>
      </c>
      <c r="K35" s="77">
        <v>22.5</v>
      </c>
      <c r="L35" s="77">
        <v>22.5</v>
      </c>
      <c r="M35" s="77">
        <v>22.5</v>
      </c>
      <c r="N35" s="77">
        <v>22.5</v>
      </c>
      <c r="O35" s="77">
        <v>20</v>
      </c>
      <c r="P35" s="77">
        <v>20</v>
      </c>
      <c r="R35" s="41">
        <f>VLOOKUP($A35,'Date Reference'!$K$6:$L$36,2,FALSE)</f>
        <v>44886</v>
      </c>
      <c r="S35" s="77">
        <v>22.5</v>
      </c>
      <c r="T35" s="77">
        <v>22.5</v>
      </c>
      <c r="U35" s="77">
        <v>15</v>
      </c>
      <c r="V35" s="77">
        <v>30</v>
      </c>
      <c r="W35" s="77">
        <v>30</v>
      </c>
      <c r="X35" s="77">
        <v>10</v>
      </c>
      <c r="Y35" s="76"/>
      <c r="Z35" s="74">
        <f>VLOOKUP($A35,'Date Reference'!$K$6:$L$36,2,FALSE)</f>
        <v>44886</v>
      </c>
      <c r="AA35" s="77">
        <v>22.5</v>
      </c>
      <c r="AB35" s="77">
        <v>37.5</v>
      </c>
      <c r="AC35" s="77">
        <v>22.5</v>
      </c>
      <c r="AD35" s="77">
        <v>37.5</v>
      </c>
      <c r="AE35" s="77">
        <v>20</v>
      </c>
      <c r="AF35" s="77">
        <v>30</v>
      </c>
      <c r="AG35" s="76"/>
      <c r="AH35" s="74">
        <f>VLOOKUP($A35,'Date Reference'!$K$6:$L$36,2,FALSE)</f>
        <v>44886</v>
      </c>
      <c r="AI35" s="77">
        <v>22.5</v>
      </c>
      <c r="AJ35" s="77">
        <v>45</v>
      </c>
      <c r="AK35" s="77">
        <v>15</v>
      </c>
      <c r="AL35" s="77">
        <v>45</v>
      </c>
      <c r="AM35" s="77">
        <v>20</v>
      </c>
      <c r="AN35" s="77">
        <v>40</v>
      </c>
      <c r="AO35" s="76"/>
      <c r="AP35" s="74">
        <f>VLOOKUP($A35,'Date Reference'!$K$6:$L$36,2,FALSE)</f>
        <v>44886</v>
      </c>
      <c r="AQ35" s="77">
        <v>22.5</v>
      </c>
      <c r="AR35" s="77">
        <v>22.5</v>
      </c>
      <c r="AS35" s="77">
        <v>22.5</v>
      </c>
      <c r="AT35" s="77">
        <v>30</v>
      </c>
      <c r="AU35" s="77">
        <v>20</v>
      </c>
      <c r="AV35" s="77">
        <v>30</v>
      </c>
    </row>
    <row r="36" spans="1:48" x14ac:dyDescent="0.25">
      <c r="A36">
        <v>22</v>
      </c>
      <c r="B36" s="41">
        <f>VLOOKUP($A36,'Date Reference'!$K$6:$L$36,2,FALSE)</f>
        <v>44887</v>
      </c>
      <c r="C36" s="77">
        <v>15</v>
      </c>
      <c r="D36" s="77">
        <v>30</v>
      </c>
      <c r="E36" s="77">
        <v>15</v>
      </c>
      <c r="F36" s="77">
        <v>30</v>
      </c>
      <c r="G36" s="77">
        <v>20</v>
      </c>
      <c r="H36" s="77">
        <v>20</v>
      </c>
      <c r="J36" s="62">
        <f>VLOOKUP($A36,'Date Reference'!$K$6:$L$36,2,FALSE)</f>
        <v>44887</v>
      </c>
      <c r="K36" s="77">
        <v>22.5</v>
      </c>
      <c r="L36" s="77">
        <v>22.5</v>
      </c>
      <c r="M36" s="77">
        <v>22.5</v>
      </c>
      <c r="N36" s="77">
        <v>22.5</v>
      </c>
      <c r="O36" s="77">
        <v>20</v>
      </c>
      <c r="P36" s="77">
        <v>20</v>
      </c>
      <c r="R36" s="41">
        <f>VLOOKUP($A36,'Date Reference'!$K$6:$L$36,2,FALSE)</f>
        <v>44887</v>
      </c>
      <c r="S36" s="77">
        <v>22.5</v>
      </c>
      <c r="T36" s="77">
        <v>30</v>
      </c>
      <c r="U36" s="77">
        <v>22.5</v>
      </c>
      <c r="V36" s="77">
        <v>22.5</v>
      </c>
      <c r="W36" s="77">
        <v>30</v>
      </c>
      <c r="X36" s="77">
        <v>20</v>
      </c>
      <c r="Y36" s="76"/>
      <c r="Z36" s="74">
        <f>VLOOKUP($A36,'Date Reference'!$K$6:$L$36,2,FALSE)</f>
        <v>44887</v>
      </c>
      <c r="AA36" s="77">
        <v>22.5</v>
      </c>
      <c r="AB36" s="77">
        <v>37.5</v>
      </c>
      <c r="AC36" s="77">
        <v>15</v>
      </c>
      <c r="AD36" s="77">
        <v>45</v>
      </c>
      <c r="AE36" s="77">
        <v>20</v>
      </c>
      <c r="AF36" s="77">
        <v>40</v>
      </c>
      <c r="AG36" s="76"/>
      <c r="AH36" s="74">
        <f>VLOOKUP($A36,'Date Reference'!$K$6:$L$36,2,FALSE)</f>
        <v>44887</v>
      </c>
      <c r="AI36" s="77">
        <v>15</v>
      </c>
      <c r="AJ36" s="77">
        <v>45</v>
      </c>
      <c r="AK36" s="77">
        <v>15</v>
      </c>
      <c r="AL36" s="77">
        <v>45</v>
      </c>
      <c r="AM36" s="77">
        <v>30</v>
      </c>
      <c r="AN36" s="77">
        <v>30</v>
      </c>
      <c r="AO36" s="76"/>
      <c r="AP36" s="74">
        <f>VLOOKUP($A36,'Date Reference'!$K$6:$L$36,2,FALSE)</f>
        <v>44887</v>
      </c>
      <c r="AQ36" s="77">
        <v>15</v>
      </c>
      <c r="AR36" s="77">
        <v>37.5</v>
      </c>
      <c r="AS36" s="77">
        <v>15</v>
      </c>
      <c r="AT36" s="77">
        <v>37.5</v>
      </c>
      <c r="AU36" s="77">
        <v>20</v>
      </c>
      <c r="AV36" s="77">
        <v>30</v>
      </c>
    </row>
    <row r="37" spans="1:48" x14ac:dyDescent="0.25">
      <c r="A37">
        <v>23</v>
      </c>
      <c r="B37" s="41">
        <f>VLOOKUP($A37,'Date Reference'!$K$6:$L$36,2,FALSE)</f>
        <v>44888</v>
      </c>
      <c r="C37" s="77">
        <v>15</v>
      </c>
      <c r="D37" s="77">
        <v>30</v>
      </c>
      <c r="E37" s="77">
        <v>15</v>
      </c>
      <c r="F37" s="77">
        <v>30</v>
      </c>
      <c r="G37" s="77">
        <v>20</v>
      </c>
      <c r="H37" s="77">
        <v>20</v>
      </c>
      <c r="J37" s="62">
        <f>VLOOKUP($A37,'Date Reference'!$K$6:$L$36,2,FALSE)</f>
        <v>44888</v>
      </c>
      <c r="K37" s="77">
        <v>22.5</v>
      </c>
      <c r="L37" s="77">
        <v>22.5</v>
      </c>
      <c r="M37" s="77">
        <v>22.5</v>
      </c>
      <c r="N37" s="77">
        <v>22.5</v>
      </c>
      <c r="O37" s="77">
        <v>20</v>
      </c>
      <c r="P37" s="77">
        <v>20</v>
      </c>
      <c r="R37" s="41">
        <f>VLOOKUP($A37,'Date Reference'!$K$6:$L$36,2,FALSE)</f>
        <v>44888</v>
      </c>
      <c r="S37" s="77">
        <v>22.5</v>
      </c>
      <c r="T37" s="77">
        <v>22.5</v>
      </c>
      <c r="U37" s="77">
        <v>22.5</v>
      </c>
      <c r="V37" s="77">
        <v>22.5</v>
      </c>
      <c r="W37" s="77">
        <v>20</v>
      </c>
      <c r="X37" s="77">
        <v>20</v>
      </c>
      <c r="Y37" s="76"/>
      <c r="Z37" s="74">
        <f>VLOOKUP($A37,'Date Reference'!$K$6:$L$36,2,FALSE)</f>
        <v>44888</v>
      </c>
      <c r="AA37" s="77">
        <v>15</v>
      </c>
      <c r="AB37" s="77">
        <v>45</v>
      </c>
      <c r="AC37" s="77">
        <v>15</v>
      </c>
      <c r="AD37" s="77">
        <v>45</v>
      </c>
      <c r="AE37" s="77">
        <v>20</v>
      </c>
      <c r="AF37" s="77">
        <v>40</v>
      </c>
      <c r="AG37" s="76"/>
      <c r="AH37" s="74">
        <f>VLOOKUP($A37,'Date Reference'!$K$6:$L$36,2,FALSE)</f>
        <v>44888</v>
      </c>
      <c r="AI37" s="77">
        <v>15</v>
      </c>
      <c r="AJ37" s="77">
        <v>37.5</v>
      </c>
      <c r="AK37" s="77">
        <v>15</v>
      </c>
      <c r="AL37" s="77">
        <v>45</v>
      </c>
      <c r="AM37" s="77">
        <v>20</v>
      </c>
      <c r="AN37" s="77">
        <v>40</v>
      </c>
      <c r="AO37" s="76"/>
      <c r="AP37" s="74">
        <f>VLOOKUP($A37,'Date Reference'!$K$6:$L$36,2,FALSE)</f>
        <v>44888</v>
      </c>
      <c r="AQ37" s="77">
        <v>22.5</v>
      </c>
      <c r="AR37" s="77">
        <v>30</v>
      </c>
      <c r="AS37" s="77">
        <v>22.5</v>
      </c>
      <c r="AT37" s="77">
        <v>30</v>
      </c>
      <c r="AU37" s="77">
        <v>20</v>
      </c>
      <c r="AV37" s="77">
        <v>30</v>
      </c>
    </row>
    <row r="38" spans="1:48" x14ac:dyDescent="0.25">
      <c r="A38">
        <v>24</v>
      </c>
      <c r="B38" s="41">
        <f>VLOOKUP($A38,'Date Reference'!$K$6:$L$36,2,FALSE)</f>
        <v>44889</v>
      </c>
      <c r="C38" s="77">
        <v>15</v>
      </c>
      <c r="D38" s="77">
        <v>30</v>
      </c>
      <c r="E38" s="77">
        <v>15</v>
      </c>
      <c r="F38" s="77">
        <v>30</v>
      </c>
      <c r="G38" s="78">
        <v>20</v>
      </c>
      <c r="H38" s="77">
        <v>20</v>
      </c>
      <c r="J38" s="62">
        <f>VLOOKUP($A38,'Date Reference'!$K$6:$L$36,2,FALSE)</f>
        <v>44889</v>
      </c>
      <c r="K38" s="77">
        <v>22.5</v>
      </c>
      <c r="L38" s="77">
        <v>22.5</v>
      </c>
      <c r="M38" s="77">
        <v>22.5</v>
      </c>
      <c r="N38" s="77">
        <v>22.5</v>
      </c>
      <c r="O38" s="78">
        <v>20</v>
      </c>
      <c r="P38" s="77">
        <v>20</v>
      </c>
      <c r="R38" s="41">
        <f>VLOOKUP($A38,'Date Reference'!$K$6:$L$36,2,FALSE)</f>
        <v>44889</v>
      </c>
      <c r="S38" s="77">
        <v>30</v>
      </c>
      <c r="T38" s="77">
        <v>30</v>
      </c>
      <c r="U38" s="77">
        <v>30</v>
      </c>
      <c r="V38" s="77">
        <v>15</v>
      </c>
      <c r="W38" s="78">
        <v>30</v>
      </c>
      <c r="X38" s="77">
        <v>20</v>
      </c>
      <c r="Y38" s="76"/>
      <c r="Z38" s="74">
        <f>VLOOKUP($A38,'Date Reference'!$K$6:$L$36,2,FALSE)</f>
        <v>44889</v>
      </c>
      <c r="AA38" s="77">
        <v>22.5</v>
      </c>
      <c r="AB38" s="77">
        <v>37.5</v>
      </c>
      <c r="AC38" s="77">
        <v>15</v>
      </c>
      <c r="AD38" s="77">
        <v>60</v>
      </c>
      <c r="AE38" s="78">
        <v>20</v>
      </c>
      <c r="AF38" s="77">
        <v>40</v>
      </c>
      <c r="AG38" s="76"/>
      <c r="AH38" s="74">
        <f>VLOOKUP($A38,'Date Reference'!$K$6:$L$36,2,FALSE)</f>
        <v>44889</v>
      </c>
      <c r="AI38" s="77">
        <v>15</v>
      </c>
      <c r="AJ38" s="77">
        <v>45</v>
      </c>
      <c r="AK38" s="77">
        <v>15</v>
      </c>
      <c r="AL38" s="77">
        <v>45</v>
      </c>
      <c r="AM38" s="78">
        <v>20</v>
      </c>
      <c r="AN38" s="77">
        <v>40</v>
      </c>
      <c r="AO38" s="76"/>
      <c r="AP38" s="74">
        <f>VLOOKUP($A38,'Date Reference'!$K$6:$L$36,2,FALSE)</f>
        <v>44889</v>
      </c>
      <c r="AQ38" s="77">
        <v>15</v>
      </c>
      <c r="AR38" s="77">
        <v>45</v>
      </c>
      <c r="AS38" s="77">
        <v>15</v>
      </c>
      <c r="AT38" s="77">
        <v>45</v>
      </c>
      <c r="AU38" s="78">
        <v>20</v>
      </c>
      <c r="AV38" s="78">
        <v>30</v>
      </c>
    </row>
    <row r="39" spans="1:48" x14ac:dyDescent="0.25">
      <c r="A39">
        <v>25</v>
      </c>
      <c r="B39" s="41">
        <f>VLOOKUP($A39,'Date Reference'!$K$6:$L$36,2,FALSE)</f>
        <v>44890</v>
      </c>
      <c r="C39" s="77">
        <v>15</v>
      </c>
      <c r="D39" s="77">
        <v>22.5</v>
      </c>
      <c r="E39" s="77">
        <v>15</v>
      </c>
      <c r="F39" s="77">
        <v>37.5</v>
      </c>
      <c r="G39" s="78">
        <v>20</v>
      </c>
      <c r="H39" s="77">
        <v>20</v>
      </c>
      <c r="J39" s="62">
        <f>VLOOKUP($A39,'Date Reference'!$K$6:$L$36,2,FALSE)</f>
        <v>44890</v>
      </c>
      <c r="K39" s="77">
        <v>22.5</v>
      </c>
      <c r="L39" s="77">
        <v>22.5</v>
      </c>
      <c r="M39" s="77">
        <v>15</v>
      </c>
      <c r="N39" s="77">
        <v>30</v>
      </c>
      <c r="O39" s="78">
        <v>20</v>
      </c>
      <c r="P39" s="77">
        <v>20</v>
      </c>
      <c r="R39" s="41">
        <f>VLOOKUP($A39,'Date Reference'!$K$6:$L$36,2,FALSE)</f>
        <v>44890</v>
      </c>
      <c r="S39" s="77">
        <v>22.5</v>
      </c>
      <c r="T39" s="77">
        <v>22.5</v>
      </c>
      <c r="U39" s="77">
        <v>30</v>
      </c>
      <c r="V39" s="77">
        <v>15</v>
      </c>
      <c r="W39" s="78">
        <v>30</v>
      </c>
      <c r="X39" s="77">
        <v>10</v>
      </c>
      <c r="Y39" s="76"/>
      <c r="Z39" s="74">
        <f>VLOOKUP($A39,'Date Reference'!$K$6:$L$36,2,FALSE)</f>
        <v>44890</v>
      </c>
      <c r="AA39" s="77">
        <v>22.5</v>
      </c>
      <c r="AB39" s="77">
        <v>52.5</v>
      </c>
      <c r="AC39" s="77">
        <v>15</v>
      </c>
      <c r="AD39" s="77">
        <v>37.5</v>
      </c>
      <c r="AE39" s="78">
        <v>20</v>
      </c>
      <c r="AF39" s="77">
        <v>20</v>
      </c>
      <c r="AG39" s="76"/>
      <c r="AH39" s="74">
        <f>VLOOKUP($A39,'Date Reference'!$K$6:$L$36,2,FALSE)</f>
        <v>44890</v>
      </c>
      <c r="AI39" s="77">
        <v>15</v>
      </c>
      <c r="AJ39" s="77">
        <v>45</v>
      </c>
      <c r="AK39" s="77">
        <v>15</v>
      </c>
      <c r="AL39" s="77">
        <v>22.5</v>
      </c>
      <c r="AM39" s="78">
        <v>20</v>
      </c>
      <c r="AN39" s="77">
        <v>20</v>
      </c>
      <c r="AO39" s="76"/>
      <c r="AP39" s="74">
        <f>VLOOKUP($A39,'Date Reference'!$K$6:$L$36,2,FALSE)</f>
        <v>44890</v>
      </c>
      <c r="AQ39" s="77">
        <v>30</v>
      </c>
      <c r="AR39" s="77">
        <v>45</v>
      </c>
      <c r="AS39" s="77">
        <v>15</v>
      </c>
      <c r="AT39" s="77">
        <v>45</v>
      </c>
      <c r="AU39" s="78">
        <v>20</v>
      </c>
      <c r="AV39" s="78">
        <v>50</v>
      </c>
    </row>
    <row r="40" spans="1:48" x14ac:dyDescent="0.25">
      <c r="A40">
        <v>26</v>
      </c>
      <c r="B40" s="41">
        <f>VLOOKUP($A40,'Date Reference'!$K$6:$L$36,2,FALSE)</f>
        <v>44891</v>
      </c>
      <c r="C40" s="77">
        <v>15</v>
      </c>
      <c r="D40" s="77">
        <v>22.5</v>
      </c>
      <c r="E40" s="77">
        <v>15</v>
      </c>
      <c r="F40" s="77">
        <v>30</v>
      </c>
      <c r="G40" s="78">
        <v>20</v>
      </c>
      <c r="H40" s="132">
        <v>10</v>
      </c>
      <c r="J40" s="62">
        <f>VLOOKUP($A40,'Date Reference'!$K$6:$L$36,2,FALSE)</f>
        <v>44891</v>
      </c>
      <c r="K40" s="77">
        <v>22.5</v>
      </c>
      <c r="L40" s="77">
        <v>22.5</v>
      </c>
      <c r="M40" s="77">
        <v>22.5</v>
      </c>
      <c r="N40" s="77">
        <v>22.5</v>
      </c>
      <c r="O40" s="78">
        <v>20</v>
      </c>
      <c r="P40" s="77">
        <v>20</v>
      </c>
      <c r="R40" s="41">
        <f>VLOOKUP($A40,'Date Reference'!$K$6:$L$36,2,FALSE)</f>
        <v>44891</v>
      </c>
      <c r="S40" s="77">
        <v>22.5</v>
      </c>
      <c r="T40" s="77">
        <v>22.5</v>
      </c>
      <c r="U40" s="77">
        <v>22.5</v>
      </c>
      <c r="V40" s="77">
        <v>30</v>
      </c>
      <c r="W40" s="78">
        <v>30</v>
      </c>
      <c r="X40" s="77">
        <v>20</v>
      </c>
      <c r="Y40" s="76"/>
      <c r="Z40" s="74">
        <f>VLOOKUP($A40,'Date Reference'!$K$6:$L$36,2,FALSE)</f>
        <v>44891</v>
      </c>
      <c r="AA40" s="77">
        <v>15</v>
      </c>
      <c r="AB40" s="77">
        <v>37.5</v>
      </c>
      <c r="AC40" s="77">
        <v>15</v>
      </c>
      <c r="AD40" s="77">
        <v>30</v>
      </c>
      <c r="AE40" s="78">
        <v>20</v>
      </c>
      <c r="AF40" s="77">
        <v>20</v>
      </c>
      <c r="AG40" s="76"/>
      <c r="AH40" s="74">
        <f>VLOOKUP($A40,'Date Reference'!$K$6:$L$36,2,FALSE)</f>
        <v>44891</v>
      </c>
      <c r="AI40" s="77">
        <v>15</v>
      </c>
      <c r="AJ40" s="77">
        <v>45</v>
      </c>
      <c r="AK40" s="77">
        <v>15</v>
      </c>
      <c r="AL40" s="77">
        <v>45</v>
      </c>
      <c r="AM40" s="78">
        <v>20</v>
      </c>
      <c r="AN40" s="77">
        <v>40</v>
      </c>
      <c r="AO40" s="76"/>
      <c r="AP40" s="74">
        <f>VLOOKUP($A40,'Date Reference'!$K$6:$L$36,2,FALSE)</f>
        <v>44891</v>
      </c>
      <c r="AQ40" s="77">
        <v>30</v>
      </c>
      <c r="AR40" s="77">
        <v>37.5</v>
      </c>
      <c r="AS40" s="77">
        <v>22.5</v>
      </c>
      <c r="AT40" s="77">
        <v>45</v>
      </c>
      <c r="AU40" s="78">
        <v>20</v>
      </c>
      <c r="AV40" s="78">
        <v>50</v>
      </c>
    </row>
    <row r="41" spans="1:48" x14ac:dyDescent="0.25">
      <c r="A41">
        <v>27</v>
      </c>
      <c r="B41" s="41">
        <f>VLOOKUP($A41,'Date Reference'!$K$6:$L$36,2,FALSE)</f>
        <v>44892</v>
      </c>
      <c r="C41" s="77">
        <v>15</v>
      </c>
      <c r="D41" s="77">
        <v>22.5</v>
      </c>
      <c r="E41" s="77">
        <v>15</v>
      </c>
      <c r="F41" s="77">
        <v>30</v>
      </c>
      <c r="G41" s="78">
        <v>20</v>
      </c>
      <c r="H41" s="77">
        <v>20</v>
      </c>
      <c r="J41" s="62">
        <f>VLOOKUP($A41,'Date Reference'!$K$6:$L$36,2,FALSE)</f>
        <v>44892</v>
      </c>
      <c r="K41" s="77">
        <v>15</v>
      </c>
      <c r="L41" s="77">
        <v>22.5</v>
      </c>
      <c r="M41" s="77">
        <v>22.5</v>
      </c>
      <c r="N41" s="77">
        <v>30</v>
      </c>
      <c r="O41" s="78">
        <v>20</v>
      </c>
      <c r="P41" s="77">
        <v>20</v>
      </c>
      <c r="R41" s="41">
        <f>VLOOKUP($A41,'Date Reference'!$K$6:$L$36,2,FALSE)</f>
        <v>44892</v>
      </c>
      <c r="S41" s="77">
        <v>22.5</v>
      </c>
      <c r="T41" s="77">
        <v>22.5</v>
      </c>
      <c r="U41" s="77">
        <v>22.5</v>
      </c>
      <c r="V41" s="77">
        <v>30</v>
      </c>
      <c r="W41" s="78">
        <v>40</v>
      </c>
      <c r="X41" s="77">
        <v>20</v>
      </c>
      <c r="Y41" s="76"/>
      <c r="Z41" s="74">
        <f>VLOOKUP($A41,'Date Reference'!$K$6:$L$36,2,FALSE)</f>
        <v>44892</v>
      </c>
      <c r="AA41" s="77">
        <v>15</v>
      </c>
      <c r="AB41" s="77">
        <v>37.5</v>
      </c>
      <c r="AC41" s="77">
        <v>15</v>
      </c>
      <c r="AD41" s="77">
        <v>30</v>
      </c>
      <c r="AE41" s="78">
        <v>20</v>
      </c>
      <c r="AF41" s="77">
        <v>30</v>
      </c>
      <c r="AG41" s="76"/>
      <c r="AH41" s="74">
        <f>VLOOKUP($A41,'Date Reference'!$K$6:$L$36,2,FALSE)</f>
        <v>44892</v>
      </c>
      <c r="AI41" s="77">
        <v>15</v>
      </c>
      <c r="AJ41" s="77">
        <v>37.5</v>
      </c>
      <c r="AK41" s="77">
        <v>15</v>
      </c>
      <c r="AL41" s="77">
        <v>37.5</v>
      </c>
      <c r="AM41" s="78">
        <v>20</v>
      </c>
      <c r="AN41" s="77">
        <v>40</v>
      </c>
      <c r="AO41" s="76"/>
      <c r="AP41" s="74">
        <f>VLOOKUP($A41,'Date Reference'!$K$6:$L$36,2,FALSE)</f>
        <v>44892</v>
      </c>
      <c r="AQ41" s="77">
        <v>22.5</v>
      </c>
      <c r="AR41" s="77">
        <v>37.5</v>
      </c>
      <c r="AS41" s="77">
        <v>22.5</v>
      </c>
      <c r="AT41" s="77">
        <v>45</v>
      </c>
      <c r="AU41" s="78">
        <v>20</v>
      </c>
      <c r="AV41" s="78">
        <v>50</v>
      </c>
    </row>
    <row r="42" spans="1:48" x14ac:dyDescent="0.25">
      <c r="A42">
        <v>28</v>
      </c>
      <c r="B42" s="41">
        <f>VLOOKUP($A42,'Date Reference'!$K$6:$L$36,2,FALSE)</f>
        <v>44893</v>
      </c>
      <c r="C42" s="77">
        <v>15</v>
      </c>
      <c r="D42" s="77">
        <v>22.5</v>
      </c>
      <c r="E42" s="77">
        <v>15</v>
      </c>
      <c r="F42" s="79">
        <v>22.5</v>
      </c>
      <c r="G42" s="78">
        <v>20</v>
      </c>
      <c r="H42" s="77">
        <v>20</v>
      </c>
      <c r="J42" s="62">
        <f>VLOOKUP($A42,'Date Reference'!$K$6:$L$36,2,FALSE)</f>
        <v>44893</v>
      </c>
      <c r="K42" s="77">
        <v>22.5</v>
      </c>
      <c r="L42" s="77">
        <v>22.5</v>
      </c>
      <c r="M42" s="77">
        <v>22.5</v>
      </c>
      <c r="N42" s="77">
        <v>22.5</v>
      </c>
      <c r="O42" s="78">
        <v>20</v>
      </c>
      <c r="P42" s="77">
        <v>20</v>
      </c>
      <c r="R42" s="41">
        <f>VLOOKUP($A42,'Date Reference'!$K$6:$L$36,2,FALSE)</f>
        <v>44893</v>
      </c>
      <c r="S42" s="77">
        <v>30</v>
      </c>
      <c r="T42" s="77">
        <v>45</v>
      </c>
      <c r="U42" s="77">
        <v>30</v>
      </c>
      <c r="V42" s="77">
        <v>30</v>
      </c>
      <c r="W42" s="78">
        <v>30</v>
      </c>
      <c r="X42" s="77">
        <v>30</v>
      </c>
      <c r="Y42" s="76"/>
      <c r="Z42" s="74">
        <f>VLOOKUP($A42,'Date Reference'!$K$6:$L$36,2,FALSE)</f>
        <v>44893</v>
      </c>
      <c r="AA42" s="77">
        <v>15</v>
      </c>
      <c r="AB42" s="77">
        <v>30</v>
      </c>
      <c r="AC42" s="77">
        <v>15</v>
      </c>
      <c r="AD42" s="77">
        <v>37.5</v>
      </c>
      <c r="AE42" s="78">
        <v>20</v>
      </c>
      <c r="AF42" s="77">
        <v>20</v>
      </c>
      <c r="AG42" s="76"/>
      <c r="AH42" s="74">
        <f>VLOOKUP($A42,'Date Reference'!$K$6:$L$36,2,FALSE)</f>
        <v>44893</v>
      </c>
      <c r="AI42" s="77">
        <v>22.5</v>
      </c>
      <c r="AJ42" s="77">
        <v>37.5</v>
      </c>
      <c r="AK42" s="77">
        <v>15</v>
      </c>
      <c r="AL42" s="77">
        <v>45</v>
      </c>
      <c r="AM42" s="78">
        <v>20</v>
      </c>
      <c r="AN42" s="77">
        <v>30</v>
      </c>
      <c r="AO42" s="76"/>
      <c r="AP42" s="74">
        <f>VLOOKUP($A42,'Date Reference'!$K$6:$L$36,2,FALSE)</f>
        <v>44893</v>
      </c>
      <c r="AQ42" s="77">
        <v>22.5</v>
      </c>
      <c r="AR42" s="77">
        <v>45</v>
      </c>
      <c r="AS42" s="77">
        <v>22.5</v>
      </c>
      <c r="AT42" s="77">
        <v>45</v>
      </c>
      <c r="AU42" s="78">
        <v>20</v>
      </c>
      <c r="AV42" s="78">
        <v>50</v>
      </c>
    </row>
    <row r="43" spans="1:48" x14ac:dyDescent="0.25">
      <c r="A43">
        <v>29</v>
      </c>
      <c r="B43" s="41">
        <f>VLOOKUP($A43,'Date Reference'!$K$6:$L$36,2,FALSE)</f>
        <v>44894</v>
      </c>
      <c r="C43" s="77">
        <v>15</v>
      </c>
      <c r="D43" s="77">
        <v>22.5</v>
      </c>
      <c r="E43" s="77">
        <v>15</v>
      </c>
      <c r="F43" s="77">
        <v>30</v>
      </c>
      <c r="G43" s="78">
        <v>20</v>
      </c>
      <c r="H43" s="77">
        <v>20</v>
      </c>
      <c r="J43" s="62">
        <f>VLOOKUP($A43,'Date Reference'!$K$6:$L$36,2,FALSE)</f>
        <v>44894</v>
      </c>
      <c r="K43" s="77">
        <v>22.5</v>
      </c>
      <c r="L43" s="77">
        <v>22.5</v>
      </c>
      <c r="M43" s="77">
        <v>22.5</v>
      </c>
      <c r="N43" s="77">
        <v>22.5</v>
      </c>
      <c r="O43" s="78">
        <v>20</v>
      </c>
      <c r="P43" s="77">
        <v>20</v>
      </c>
      <c r="R43" s="41">
        <f>VLOOKUP($A43,'Date Reference'!$K$6:$L$36,2,FALSE)</f>
        <v>44894</v>
      </c>
      <c r="S43" s="77">
        <v>22.5</v>
      </c>
      <c r="T43" s="77">
        <v>45</v>
      </c>
      <c r="U43" s="77">
        <v>15</v>
      </c>
      <c r="V43" s="77">
        <v>45</v>
      </c>
      <c r="W43" s="78">
        <v>30</v>
      </c>
      <c r="X43" s="77">
        <v>30</v>
      </c>
      <c r="Y43" s="76"/>
      <c r="Z43" s="74">
        <f>VLOOKUP($A43,'Date Reference'!$K$6:$L$36,2,FALSE)</f>
        <v>44894</v>
      </c>
      <c r="AA43" s="77">
        <v>15</v>
      </c>
      <c r="AB43" s="77">
        <v>37.5</v>
      </c>
      <c r="AC43" s="77">
        <v>15</v>
      </c>
      <c r="AD43" s="77">
        <v>37.5</v>
      </c>
      <c r="AE43" s="78">
        <v>20</v>
      </c>
      <c r="AF43" s="77">
        <v>30</v>
      </c>
      <c r="AG43" s="76"/>
      <c r="AH43" s="74">
        <f>VLOOKUP($A43,'Date Reference'!$K$6:$L$36,2,FALSE)</f>
        <v>44894</v>
      </c>
      <c r="AI43" s="77">
        <v>15</v>
      </c>
      <c r="AJ43" s="77">
        <v>45</v>
      </c>
      <c r="AK43" s="77">
        <v>30</v>
      </c>
      <c r="AL43" s="77">
        <v>30</v>
      </c>
      <c r="AM43" s="78">
        <v>20</v>
      </c>
      <c r="AN43" s="77">
        <v>40</v>
      </c>
      <c r="AO43" s="76"/>
      <c r="AP43" s="74">
        <f>VLOOKUP($A43,'Date Reference'!$K$6:$L$36,2,FALSE)</f>
        <v>44894</v>
      </c>
      <c r="AQ43" s="77">
        <v>22.5</v>
      </c>
      <c r="AR43" s="77">
        <v>45</v>
      </c>
      <c r="AS43" s="77">
        <v>22.5</v>
      </c>
      <c r="AT43" s="77">
        <v>45</v>
      </c>
      <c r="AU43" s="78">
        <v>20</v>
      </c>
      <c r="AV43" s="78">
        <v>50</v>
      </c>
    </row>
    <row r="44" spans="1:48" x14ac:dyDescent="0.25">
      <c r="A44">
        <v>30</v>
      </c>
      <c r="B44" s="41">
        <f>VLOOKUP($A44,'Date Reference'!$K$6:$L$36,2,FALSE)</f>
        <v>44895</v>
      </c>
      <c r="C44" s="77">
        <v>15</v>
      </c>
      <c r="D44" s="77">
        <v>22.5</v>
      </c>
      <c r="E44" s="77">
        <v>15</v>
      </c>
      <c r="F44" s="77">
        <v>30</v>
      </c>
      <c r="G44" s="78">
        <v>20</v>
      </c>
      <c r="H44" s="77">
        <v>20</v>
      </c>
      <c r="J44" s="62">
        <f>VLOOKUP($A44,'Date Reference'!$K$6:$L$36,2,FALSE)</f>
        <v>44895</v>
      </c>
      <c r="K44" s="77">
        <v>22.5</v>
      </c>
      <c r="L44" s="77">
        <v>30</v>
      </c>
      <c r="M44" s="77">
        <v>22.5</v>
      </c>
      <c r="N44" s="77">
        <v>22.5</v>
      </c>
      <c r="O44" s="78">
        <v>20</v>
      </c>
      <c r="P44" s="77">
        <v>20</v>
      </c>
      <c r="R44" s="41">
        <f>VLOOKUP($A44,'Date Reference'!$K$6:$L$36,2,FALSE)</f>
        <v>44895</v>
      </c>
      <c r="S44" s="77">
        <v>37.5</v>
      </c>
      <c r="T44" s="77">
        <v>15</v>
      </c>
      <c r="U44" s="77">
        <v>37.5</v>
      </c>
      <c r="V44" s="77">
        <v>22.5</v>
      </c>
      <c r="W44" s="78">
        <v>20</v>
      </c>
      <c r="X44" s="77">
        <v>40</v>
      </c>
      <c r="Y44" s="76"/>
      <c r="Z44" s="74">
        <f>VLOOKUP($A44,'Date Reference'!$K$6:$L$36,2,FALSE)</f>
        <v>44895</v>
      </c>
      <c r="AA44" s="77">
        <v>15</v>
      </c>
      <c r="AB44" s="77">
        <v>30</v>
      </c>
      <c r="AC44" s="77">
        <v>15</v>
      </c>
      <c r="AD44" s="77">
        <v>37.5</v>
      </c>
      <c r="AE44" s="78">
        <v>20</v>
      </c>
      <c r="AF44" s="77">
        <v>20</v>
      </c>
      <c r="AG44" s="76"/>
      <c r="AH44" s="74">
        <f>VLOOKUP($A44,'Date Reference'!$K$6:$L$36,2,FALSE)</f>
        <v>44895</v>
      </c>
      <c r="AI44" s="77">
        <v>15</v>
      </c>
      <c r="AJ44" s="77">
        <v>45</v>
      </c>
      <c r="AK44" s="77">
        <v>15</v>
      </c>
      <c r="AL44" s="77">
        <v>45</v>
      </c>
      <c r="AM44" s="78">
        <v>20</v>
      </c>
      <c r="AN44" s="77">
        <v>40</v>
      </c>
      <c r="AO44" s="76"/>
      <c r="AP44" s="74">
        <f>VLOOKUP($A44,'Date Reference'!$K$6:$L$36,2,FALSE)</f>
        <v>44895</v>
      </c>
      <c r="AQ44" s="77">
        <v>15</v>
      </c>
      <c r="AR44" s="77">
        <v>52.5</v>
      </c>
      <c r="AS44" s="77">
        <v>22.5</v>
      </c>
      <c r="AT44" s="77">
        <v>45</v>
      </c>
      <c r="AU44" s="78">
        <v>20</v>
      </c>
      <c r="AV44" s="78">
        <v>50</v>
      </c>
    </row>
    <row r="45" spans="1:48" ht="15.75" thickBot="1" x14ac:dyDescent="0.3">
      <c r="A45">
        <v>31</v>
      </c>
      <c r="B45" s="62" t="str">
        <f>VLOOKUP($A45,'Date Reference'!$K$6:$L$36,2,FALSE)</f>
        <v/>
      </c>
      <c r="C45" s="77"/>
      <c r="D45" s="77"/>
      <c r="E45" s="77"/>
      <c r="F45" s="77"/>
      <c r="G45" s="78"/>
      <c r="H45" s="77"/>
      <c r="J45" s="62" t="str">
        <f>VLOOKUP($A45,'Date Reference'!$K$6:$L$36,2,FALSE)</f>
        <v/>
      </c>
      <c r="K45" s="1"/>
      <c r="L45" s="1"/>
      <c r="M45" s="77"/>
      <c r="N45" s="77"/>
      <c r="O45" s="78"/>
      <c r="P45" s="77"/>
      <c r="R45" s="42" t="str">
        <f>VLOOKUP($A45,'Date Reference'!$K$6:$L$36,2,FALSE)</f>
        <v/>
      </c>
      <c r="S45" s="77"/>
      <c r="T45" s="77"/>
      <c r="U45" s="77"/>
      <c r="V45" s="77"/>
      <c r="W45" s="78"/>
      <c r="X45" s="77"/>
      <c r="Y45" s="76"/>
      <c r="Z45" s="75" t="str">
        <f>VLOOKUP($A45,'Date Reference'!$K$6:$L$36,2,FALSE)</f>
        <v/>
      </c>
      <c r="AA45" s="77"/>
      <c r="AB45" s="77"/>
      <c r="AC45" s="77"/>
      <c r="AD45" s="77"/>
      <c r="AE45" s="78"/>
      <c r="AF45" s="77"/>
      <c r="AG45" s="76"/>
      <c r="AH45" s="75" t="str">
        <f>VLOOKUP($A45,'Date Reference'!$K$6:$L$36,2,FALSE)</f>
        <v/>
      </c>
      <c r="AI45" s="77"/>
      <c r="AJ45" s="77"/>
      <c r="AK45" s="77"/>
      <c r="AL45" s="77"/>
      <c r="AM45" s="78"/>
      <c r="AN45" s="77"/>
      <c r="AO45" s="76"/>
      <c r="AP45" s="75" t="str">
        <f>VLOOKUP($A45,'Date Reference'!$K$6:$L$36,2,FALSE)</f>
        <v/>
      </c>
      <c r="AQ45" s="77"/>
      <c r="AR45" s="77"/>
      <c r="AS45" s="77"/>
      <c r="AT45" s="77"/>
      <c r="AU45" s="78"/>
      <c r="AV45" s="78"/>
    </row>
    <row r="46" spans="1:48" ht="16.5" thickBot="1" x14ac:dyDescent="0.3">
      <c r="B46" s="32" t="s">
        <v>83</v>
      </c>
      <c r="C46" s="71">
        <f>SUM(C15:C45)-SUMIF($B$15:$B$45,"",C15:C45)</f>
        <v>442.5</v>
      </c>
      <c r="D46" s="71">
        <f t="shared" ref="D46:H46" si="0">SUM(D15:D45)-SUMIF($B$15:$B$45,"",D15:D45)</f>
        <v>885</v>
      </c>
      <c r="E46" s="71">
        <f t="shared" si="0"/>
        <v>450</v>
      </c>
      <c r="F46" s="71">
        <f t="shared" si="0"/>
        <v>960</v>
      </c>
      <c r="G46" s="71">
        <f t="shared" si="0"/>
        <v>590</v>
      </c>
      <c r="H46" s="71">
        <f t="shared" si="0"/>
        <v>670</v>
      </c>
      <c r="J46" s="32" t="s">
        <v>83</v>
      </c>
      <c r="K46" s="71">
        <f>SUM(K15:K45)-SUMIF($J$15:$J$45,"",K15:K45)</f>
        <v>675</v>
      </c>
      <c r="L46" s="71">
        <f t="shared" ref="L46:P46" si="1">SUM(L15:L45)-SUMIF($J$15:$J$45,"",L15:L45)</f>
        <v>780</v>
      </c>
      <c r="M46" s="71">
        <f>SUM(M15:M45)-SUMIF($J$15:$J$45,"",M15:M45)</f>
        <v>735</v>
      </c>
      <c r="N46" s="71">
        <f>SUM(N15:N45)-SUMIF($J$15:$J$45,"",N15:N45)</f>
        <v>712.5</v>
      </c>
      <c r="O46" s="71">
        <f t="shared" si="1"/>
        <v>590</v>
      </c>
      <c r="P46" s="71">
        <f t="shared" si="1"/>
        <v>700</v>
      </c>
      <c r="Q46" s="4"/>
      <c r="R46" s="32" t="s">
        <v>83</v>
      </c>
      <c r="S46" s="71">
        <f>SUM(S15:S45)-SUMIF($S$15:$S$45,"",S15:S45)</f>
        <v>727.5</v>
      </c>
      <c r="T46" s="71">
        <f t="shared" ref="T46:X46" si="2">SUM(T15:T45)-SUMIF($S$15:$S$45,"",T15:T45)</f>
        <v>817.5</v>
      </c>
      <c r="U46" s="71">
        <f t="shared" si="2"/>
        <v>727.5</v>
      </c>
      <c r="V46" s="71">
        <f t="shared" si="2"/>
        <v>787.5</v>
      </c>
      <c r="W46" s="71">
        <f t="shared" si="2"/>
        <v>800</v>
      </c>
      <c r="X46" s="71">
        <f t="shared" si="2"/>
        <v>680</v>
      </c>
      <c r="Z46" s="32" t="s">
        <v>83</v>
      </c>
      <c r="AA46" s="71">
        <f>SUM(AA15:AA45)-SUMIF($Z$15:$Z$45,"",AA15:AA45)</f>
        <v>547.5</v>
      </c>
      <c r="AB46" s="71">
        <f t="shared" ref="AB46:AF46" si="3">SUM(AB15:AB45)-SUMIF($Z$15:$Z$45,"",AB15:AB45)</f>
        <v>1035</v>
      </c>
      <c r="AC46" s="71">
        <f t="shared" si="3"/>
        <v>472.5</v>
      </c>
      <c r="AD46" s="71">
        <f t="shared" si="3"/>
        <v>1110</v>
      </c>
      <c r="AE46" s="71">
        <f t="shared" si="3"/>
        <v>610</v>
      </c>
      <c r="AF46" s="71">
        <f t="shared" si="3"/>
        <v>870</v>
      </c>
      <c r="AG46" s="71"/>
      <c r="AH46" s="32" t="s">
        <v>83</v>
      </c>
      <c r="AI46" s="71">
        <f>SUM(AI15:AI45)-SUMIF($AH$15:$AH$45,"",AI15:AI45)</f>
        <v>487.5</v>
      </c>
      <c r="AJ46" s="71">
        <f t="shared" ref="AJ46:AN46" si="4">SUM(AJ15:AJ45)-SUMIF($AH$15:$AH$45,"",AJ15:AJ45)</f>
        <v>1357.5</v>
      </c>
      <c r="AK46" s="71">
        <f>SUM(AK15:AK45)-SUMIF($AH$15:$AH$45,"",AK15:AK45)</f>
        <v>480</v>
      </c>
      <c r="AL46" s="71">
        <f t="shared" si="4"/>
        <v>1327.5</v>
      </c>
      <c r="AM46" s="71">
        <f t="shared" si="4"/>
        <v>610</v>
      </c>
      <c r="AN46" s="71">
        <f t="shared" si="4"/>
        <v>1320</v>
      </c>
      <c r="AP46" s="32" t="s">
        <v>83</v>
      </c>
      <c r="AQ46" s="71">
        <f>SUM(AQ15:AQ45)-SUMIF($AP$15:$AP$45,"",AQ15:AQ45)</f>
        <v>667.5</v>
      </c>
      <c r="AR46" s="71">
        <f t="shared" ref="AR46:AV46" si="5">SUM(AR15:AR45)-SUMIF($AP$15:$AP$45,"",AR15:AR45)</f>
        <v>1117.5</v>
      </c>
      <c r="AS46" s="71">
        <f t="shared" si="5"/>
        <v>622.5</v>
      </c>
      <c r="AT46" s="71">
        <f t="shared" si="5"/>
        <v>1155</v>
      </c>
      <c r="AU46" s="71">
        <f t="shared" si="5"/>
        <v>620</v>
      </c>
      <c r="AV46" s="82">
        <f t="shared" si="5"/>
        <v>1190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6" t="s">
        <v>116</v>
      </c>
      <c r="C49" s="87"/>
      <c r="D49" s="87"/>
      <c r="E49" s="87"/>
      <c r="F49" s="87"/>
      <c r="G49" s="87"/>
      <c r="H49" s="88"/>
    </row>
    <row r="50" spans="2:24" ht="15.75" thickBot="1" x14ac:dyDescent="0.3">
      <c r="B50" s="89"/>
      <c r="C50" s="90"/>
      <c r="D50" s="90"/>
      <c r="E50" s="90"/>
      <c r="F50" s="90"/>
      <c r="G50" s="90"/>
      <c r="H50" s="91"/>
    </row>
    <row r="51" spans="2:24" x14ac:dyDescent="0.25">
      <c r="B51" s="105" t="s">
        <v>106</v>
      </c>
      <c r="C51" s="105"/>
      <c r="D51" s="105"/>
      <c r="E51" s="105"/>
      <c r="F51" s="105"/>
      <c r="G51" s="105"/>
      <c r="H51" s="105"/>
      <c r="J51" s="105" t="s">
        <v>115</v>
      </c>
      <c r="K51" s="105"/>
      <c r="L51" s="105"/>
      <c r="M51" s="105"/>
      <c r="N51" s="105"/>
      <c r="O51" s="105"/>
      <c r="P51" s="105"/>
      <c r="R51" s="105" t="s">
        <v>82</v>
      </c>
      <c r="S51" s="105"/>
      <c r="T51" s="105"/>
      <c r="U51" s="105"/>
      <c r="V51" s="105"/>
      <c r="W51" s="105"/>
      <c r="X51" s="105"/>
    </row>
    <row r="52" spans="2:24" x14ac:dyDescent="0.25">
      <c r="B52" s="101"/>
      <c r="C52" s="101"/>
      <c r="D52" s="101"/>
      <c r="E52" s="101"/>
      <c r="F52" s="101"/>
      <c r="G52" s="101"/>
      <c r="H52" s="101"/>
      <c r="J52" s="101"/>
      <c r="K52" s="101"/>
      <c r="L52" s="101"/>
      <c r="M52" s="101"/>
      <c r="N52" s="101"/>
      <c r="O52" s="101"/>
      <c r="P52" s="101"/>
      <c r="R52" s="101"/>
      <c r="S52" s="101"/>
      <c r="T52" s="101"/>
      <c r="U52" s="101"/>
      <c r="V52" s="101"/>
      <c r="W52" s="101"/>
      <c r="X52" s="101"/>
    </row>
    <row r="53" spans="2:24" ht="18.75" x14ac:dyDescent="0.3">
      <c r="B53" s="3" t="s">
        <v>17</v>
      </c>
      <c r="C53" s="102" t="s">
        <v>81</v>
      </c>
      <c r="D53" s="103"/>
      <c r="E53" s="103"/>
      <c r="F53" s="103"/>
      <c r="G53" s="103"/>
      <c r="H53" s="104"/>
      <c r="J53" s="3" t="s">
        <v>6</v>
      </c>
      <c r="K53" s="102" t="s">
        <v>81</v>
      </c>
      <c r="L53" s="103"/>
      <c r="M53" s="103"/>
      <c r="N53" s="103"/>
      <c r="O53" s="103"/>
      <c r="P53" s="104"/>
      <c r="R53" s="16" t="s">
        <v>12</v>
      </c>
      <c r="S53" s="102" t="s">
        <v>81</v>
      </c>
      <c r="T53" s="103"/>
      <c r="U53" s="103"/>
      <c r="V53" s="103"/>
      <c r="W53" s="103"/>
      <c r="X53" s="104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6" t="s">
        <v>79</v>
      </c>
      <c r="D55" s="107"/>
      <c r="E55" s="106" t="s">
        <v>80</v>
      </c>
      <c r="F55" s="107"/>
      <c r="G55" s="106" t="s">
        <v>42</v>
      </c>
      <c r="H55" s="107"/>
      <c r="I55" s="35"/>
      <c r="J55" s="34" t="s">
        <v>0</v>
      </c>
      <c r="K55" s="106" t="s">
        <v>79</v>
      </c>
      <c r="L55" s="107"/>
      <c r="M55" s="106" t="s">
        <v>80</v>
      </c>
      <c r="N55" s="107"/>
      <c r="O55" s="106" t="s">
        <v>42</v>
      </c>
      <c r="P55" s="107"/>
      <c r="R55" s="34" t="s">
        <v>0</v>
      </c>
      <c r="S55" s="106" t="s">
        <v>79</v>
      </c>
      <c r="T55" s="107"/>
      <c r="U55" s="106" t="s">
        <v>80</v>
      </c>
      <c r="V55" s="107"/>
      <c r="W55" s="106" t="s">
        <v>42</v>
      </c>
      <c r="X55" s="107"/>
    </row>
    <row r="56" spans="2:24" x14ac:dyDescent="0.25">
      <c r="B56" s="41">
        <f>VLOOKUP($A15,'Date Reference'!$K$6:$L$36,2,FALSE)</f>
        <v>44866</v>
      </c>
      <c r="C56" s="78">
        <v>15</v>
      </c>
      <c r="D56" s="77">
        <v>52.5</v>
      </c>
      <c r="E56" s="78">
        <v>15</v>
      </c>
      <c r="F56" s="77">
        <v>30</v>
      </c>
      <c r="G56" s="77">
        <v>10</v>
      </c>
      <c r="H56" s="77">
        <v>30</v>
      </c>
      <c r="I56" s="76"/>
      <c r="J56" s="74">
        <f>VLOOKUP($A15,'Date Reference'!$K$6:$L$36,2,FALSE)</f>
        <v>44866</v>
      </c>
      <c r="K56" s="78">
        <v>15</v>
      </c>
      <c r="L56" s="77">
        <v>37.5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44866</v>
      </c>
      <c r="S56" s="78">
        <v>22.5</v>
      </c>
      <c r="T56" s="77">
        <v>30</v>
      </c>
      <c r="U56" s="78">
        <v>7.5</v>
      </c>
      <c r="V56" s="77">
        <v>30</v>
      </c>
      <c r="W56" s="77">
        <v>10</v>
      </c>
      <c r="X56" s="77">
        <v>20</v>
      </c>
    </row>
    <row r="57" spans="2:24" x14ac:dyDescent="0.25">
      <c r="B57" s="41">
        <f>VLOOKUP($A16,'Date Reference'!$K$6:$L$36,2,FALSE)</f>
        <v>44867</v>
      </c>
      <c r="C57" s="78">
        <v>15</v>
      </c>
      <c r="D57" s="77">
        <v>30</v>
      </c>
      <c r="E57" s="78">
        <v>15</v>
      </c>
      <c r="F57" s="77">
        <v>30</v>
      </c>
      <c r="G57" s="77">
        <v>10</v>
      </c>
      <c r="H57" s="77">
        <v>30</v>
      </c>
      <c r="I57" s="76"/>
      <c r="J57" s="74">
        <f>VLOOKUP($A16,'Date Reference'!$K$6:$L$36,2,FALSE)</f>
        <v>44867</v>
      </c>
      <c r="K57" s="78">
        <v>15</v>
      </c>
      <c r="L57" s="77">
        <v>30</v>
      </c>
      <c r="M57" s="78">
        <v>7.5</v>
      </c>
      <c r="N57" s="78">
        <v>22.5</v>
      </c>
      <c r="O57" s="77">
        <v>10</v>
      </c>
      <c r="P57" s="77">
        <v>20</v>
      </c>
      <c r="Q57" s="76"/>
      <c r="R57" s="74">
        <f>VLOOKUP($A16,'Date Reference'!$K$6:$L$36,2,FALSE)</f>
        <v>44867</v>
      </c>
      <c r="S57" s="78">
        <v>7.5</v>
      </c>
      <c r="T57" s="77">
        <v>30</v>
      </c>
      <c r="U57" s="78">
        <v>15</v>
      </c>
      <c r="V57" s="77">
        <v>22.5</v>
      </c>
      <c r="W57" s="77">
        <v>10</v>
      </c>
      <c r="X57" s="77">
        <v>20</v>
      </c>
    </row>
    <row r="58" spans="2:24" x14ac:dyDescent="0.25">
      <c r="B58" s="41">
        <f>VLOOKUP($A17,'Date Reference'!$K$6:$L$36,2,FALSE)</f>
        <v>44868</v>
      </c>
      <c r="C58" s="78">
        <v>15</v>
      </c>
      <c r="D58" s="77">
        <v>37.5</v>
      </c>
      <c r="E58" s="78">
        <v>15</v>
      </c>
      <c r="F58" s="77">
        <v>30</v>
      </c>
      <c r="G58" s="77">
        <v>20</v>
      </c>
      <c r="H58" s="77">
        <v>30</v>
      </c>
      <c r="I58" s="76"/>
      <c r="J58" s="74">
        <f>VLOOKUP($A17,'Date Reference'!$K$6:$L$36,2,FALSE)</f>
        <v>44868</v>
      </c>
      <c r="K58" s="78">
        <v>7.5</v>
      </c>
      <c r="L58" s="77">
        <v>37.5</v>
      </c>
      <c r="M58" s="78">
        <v>7.5</v>
      </c>
      <c r="N58" s="78">
        <v>22.5</v>
      </c>
      <c r="O58" s="77">
        <v>10</v>
      </c>
      <c r="P58" s="77">
        <v>20</v>
      </c>
      <c r="Q58" s="76"/>
      <c r="R58" s="74">
        <f>VLOOKUP($A17,'Date Reference'!$K$6:$L$36,2,FALSE)</f>
        <v>44868</v>
      </c>
      <c r="S58" s="78">
        <v>15</v>
      </c>
      <c r="T58" s="77">
        <v>37.5</v>
      </c>
      <c r="U58" s="78">
        <v>15</v>
      </c>
      <c r="V58" s="77">
        <v>22.5</v>
      </c>
      <c r="W58" s="77">
        <v>10</v>
      </c>
      <c r="X58" s="77">
        <v>20</v>
      </c>
    </row>
    <row r="59" spans="2:24" x14ac:dyDescent="0.25">
      <c r="B59" s="41">
        <f>VLOOKUP($A18,'Date Reference'!$K$6:$L$36,2,FALSE)</f>
        <v>44869</v>
      </c>
      <c r="C59" s="78">
        <v>15</v>
      </c>
      <c r="D59" s="77">
        <v>45</v>
      </c>
      <c r="E59" s="78">
        <v>15</v>
      </c>
      <c r="F59" s="77">
        <v>30</v>
      </c>
      <c r="G59" s="77">
        <v>10</v>
      </c>
      <c r="H59" s="77">
        <v>30</v>
      </c>
      <c r="I59" s="76"/>
      <c r="J59" s="74">
        <f>VLOOKUP($A18,'Date Reference'!$K$6:$L$36,2,FALSE)</f>
        <v>44869</v>
      </c>
      <c r="K59" s="78">
        <v>15</v>
      </c>
      <c r="L59" s="77">
        <v>30</v>
      </c>
      <c r="M59" s="78">
        <v>15</v>
      </c>
      <c r="N59" s="78">
        <v>15</v>
      </c>
      <c r="O59" s="77">
        <v>10</v>
      </c>
      <c r="P59" s="77">
        <v>20</v>
      </c>
      <c r="Q59" s="76"/>
      <c r="R59" s="74">
        <f>VLOOKUP($A18,'Date Reference'!$K$6:$L$36,2,FALSE)</f>
        <v>44869</v>
      </c>
      <c r="S59" s="78">
        <v>15</v>
      </c>
      <c r="T59" s="77">
        <v>30</v>
      </c>
      <c r="U59" s="78">
        <v>15</v>
      </c>
      <c r="V59" s="77">
        <v>22.5</v>
      </c>
      <c r="W59" s="77">
        <v>10</v>
      </c>
      <c r="X59" s="77">
        <v>20</v>
      </c>
    </row>
    <row r="60" spans="2:24" x14ac:dyDescent="0.25">
      <c r="B60" s="41">
        <f>VLOOKUP($A19,'Date Reference'!$K$6:$L$36,2,FALSE)</f>
        <v>44870</v>
      </c>
      <c r="C60" s="77">
        <v>15</v>
      </c>
      <c r="D60" s="77">
        <v>37.5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44870</v>
      </c>
      <c r="K60" s="77">
        <v>15</v>
      </c>
      <c r="L60" s="77">
        <v>22.5</v>
      </c>
      <c r="M60" s="77">
        <v>15</v>
      </c>
      <c r="N60" s="77">
        <v>15</v>
      </c>
      <c r="O60" s="77">
        <v>10</v>
      </c>
      <c r="P60" s="77">
        <v>20</v>
      </c>
      <c r="Q60" s="76"/>
      <c r="R60" s="74">
        <f>VLOOKUP($A19,'Date Reference'!$K$6:$L$36,2,FALSE)</f>
        <v>44870</v>
      </c>
      <c r="S60" s="77">
        <v>15</v>
      </c>
      <c r="T60" s="77">
        <v>37.5</v>
      </c>
      <c r="U60" s="78">
        <v>15</v>
      </c>
      <c r="V60" s="77">
        <v>22.5</v>
      </c>
      <c r="W60" s="77">
        <v>10</v>
      </c>
      <c r="X60" s="77">
        <v>20</v>
      </c>
    </row>
    <row r="61" spans="2:24" x14ac:dyDescent="0.25">
      <c r="B61" s="41">
        <f>VLOOKUP($A20,'Date Reference'!$K$6:$L$36,2,FALSE)</f>
        <v>44871</v>
      </c>
      <c r="C61" s="77">
        <v>7.5</v>
      </c>
      <c r="D61" s="77">
        <v>45</v>
      </c>
      <c r="E61" s="77">
        <v>22.5</v>
      </c>
      <c r="F61" s="77">
        <v>22.5</v>
      </c>
      <c r="G61" s="77">
        <v>10</v>
      </c>
      <c r="H61" s="77">
        <v>30</v>
      </c>
      <c r="I61" s="76"/>
      <c r="J61" s="74">
        <f>VLOOKUP($A20,'Date Reference'!$K$6:$L$36,2,FALSE)</f>
        <v>44871</v>
      </c>
      <c r="K61" s="77">
        <v>22.5</v>
      </c>
      <c r="L61" s="77">
        <v>15</v>
      </c>
      <c r="M61" s="77">
        <v>15</v>
      </c>
      <c r="N61" s="77">
        <v>15</v>
      </c>
      <c r="O61" s="77">
        <v>10</v>
      </c>
      <c r="P61" s="77">
        <v>20</v>
      </c>
      <c r="Q61" s="76"/>
      <c r="R61" s="74">
        <f>VLOOKUP($A20,'Date Reference'!$K$6:$L$36,2,FALSE)</f>
        <v>44871</v>
      </c>
      <c r="S61" s="77">
        <v>15</v>
      </c>
      <c r="T61" s="77">
        <v>37.5</v>
      </c>
      <c r="U61" s="78">
        <v>15</v>
      </c>
      <c r="V61" s="77">
        <v>22.5</v>
      </c>
      <c r="W61" s="77">
        <v>10</v>
      </c>
      <c r="X61" s="77">
        <v>20</v>
      </c>
    </row>
    <row r="62" spans="2:24" x14ac:dyDescent="0.25">
      <c r="B62" s="41">
        <f>VLOOKUP($A21,'Date Reference'!$K$6:$L$36,2,FALSE)</f>
        <v>44872</v>
      </c>
      <c r="C62" s="77">
        <v>15</v>
      </c>
      <c r="D62" s="77">
        <v>45</v>
      </c>
      <c r="E62" s="77">
        <v>15</v>
      </c>
      <c r="F62" s="77">
        <v>37.5</v>
      </c>
      <c r="G62" s="77">
        <v>10</v>
      </c>
      <c r="H62" s="77">
        <v>30</v>
      </c>
      <c r="I62" s="76"/>
      <c r="J62" s="74">
        <f>VLOOKUP($A21,'Date Reference'!$K$6:$L$36,2,FALSE)</f>
        <v>44872</v>
      </c>
      <c r="K62" s="77">
        <v>7.5</v>
      </c>
      <c r="L62" s="77">
        <v>30</v>
      </c>
      <c r="M62" s="77">
        <v>7.5</v>
      </c>
      <c r="N62" s="77">
        <v>22.5</v>
      </c>
      <c r="O62" s="77">
        <v>10</v>
      </c>
      <c r="P62" s="77">
        <v>20</v>
      </c>
      <c r="Q62" s="76"/>
      <c r="R62" s="74">
        <f>VLOOKUP($A21,'Date Reference'!$K$6:$L$36,2,FALSE)</f>
        <v>44872</v>
      </c>
      <c r="S62" s="77">
        <v>15</v>
      </c>
      <c r="T62" s="77">
        <v>30</v>
      </c>
      <c r="U62" s="77">
        <v>15</v>
      </c>
      <c r="V62" s="77">
        <v>22.5</v>
      </c>
      <c r="W62" s="77">
        <v>10</v>
      </c>
      <c r="X62" s="77">
        <v>20</v>
      </c>
    </row>
    <row r="63" spans="2:24" x14ac:dyDescent="0.25">
      <c r="B63" s="41">
        <f>VLOOKUP($A22,'Date Reference'!$K$6:$L$36,2,FALSE)</f>
        <v>44873</v>
      </c>
      <c r="C63" s="77">
        <v>15</v>
      </c>
      <c r="D63" s="77">
        <v>52.5</v>
      </c>
      <c r="E63" s="77">
        <v>15</v>
      </c>
      <c r="F63" s="77">
        <v>30</v>
      </c>
      <c r="G63" s="77">
        <v>10</v>
      </c>
      <c r="H63" s="77">
        <v>30</v>
      </c>
      <c r="I63" s="76"/>
      <c r="J63" s="74">
        <f>VLOOKUP($A22,'Date Reference'!$K$6:$L$36,2,FALSE)</f>
        <v>44873</v>
      </c>
      <c r="K63" s="77">
        <v>7.5</v>
      </c>
      <c r="L63" s="77">
        <v>30</v>
      </c>
      <c r="M63" s="77">
        <v>7.5</v>
      </c>
      <c r="N63" s="77">
        <v>22.5</v>
      </c>
      <c r="O63" s="77">
        <v>10</v>
      </c>
      <c r="P63" s="77">
        <v>20</v>
      </c>
      <c r="Q63" s="76"/>
      <c r="R63" s="74">
        <f>VLOOKUP($A22,'Date Reference'!$K$6:$L$36,2,FALSE)</f>
        <v>44873</v>
      </c>
      <c r="S63" s="77">
        <v>15</v>
      </c>
      <c r="T63" s="77">
        <v>22.5</v>
      </c>
      <c r="U63" s="77">
        <v>7.5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44874</v>
      </c>
      <c r="C64" s="77">
        <v>15</v>
      </c>
      <c r="D64" s="77">
        <v>30</v>
      </c>
      <c r="E64" s="77">
        <v>15</v>
      </c>
      <c r="F64" s="77">
        <v>30</v>
      </c>
      <c r="G64" s="77">
        <v>10</v>
      </c>
      <c r="H64" s="77">
        <v>30</v>
      </c>
      <c r="I64" s="76"/>
      <c r="J64" s="74">
        <f>VLOOKUP($A23,'Date Reference'!$K$6:$L$36,2,FALSE)</f>
        <v>44874</v>
      </c>
      <c r="K64" s="77">
        <v>15</v>
      </c>
      <c r="L64" s="77">
        <v>22.5</v>
      </c>
      <c r="M64" s="77">
        <v>7.5</v>
      </c>
      <c r="N64" s="77">
        <v>22.5</v>
      </c>
      <c r="O64" s="77">
        <v>10</v>
      </c>
      <c r="P64" s="77">
        <v>20</v>
      </c>
      <c r="Q64" s="76"/>
      <c r="R64" s="74">
        <f>VLOOKUP($A23,'Date Reference'!$K$6:$L$36,2,FALSE)</f>
        <v>44874</v>
      </c>
      <c r="S64" s="77">
        <v>15</v>
      </c>
      <c r="T64" s="77">
        <v>22.5</v>
      </c>
      <c r="U64" s="77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44875</v>
      </c>
      <c r="C65" s="77">
        <v>15</v>
      </c>
      <c r="D65" s="77">
        <v>45</v>
      </c>
      <c r="E65" s="77">
        <v>7.5</v>
      </c>
      <c r="F65" s="77">
        <v>30</v>
      </c>
      <c r="G65" s="77">
        <v>10</v>
      </c>
      <c r="H65" s="77">
        <v>30</v>
      </c>
      <c r="I65" s="76"/>
      <c r="J65" s="74">
        <f>VLOOKUP($A24,'Date Reference'!$K$6:$L$36,2,FALSE)</f>
        <v>44875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20</v>
      </c>
      <c r="Q65" s="76"/>
      <c r="R65" s="74">
        <f>VLOOKUP($A24,'Date Reference'!$K$6:$L$36,2,FALSE)</f>
        <v>44875</v>
      </c>
      <c r="S65" s="77">
        <v>15</v>
      </c>
      <c r="T65" s="77">
        <v>22.5</v>
      </c>
      <c r="U65" s="77">
        <v>7.5</v>
      </c>
      <c r="V65" s="77">
        <v>37.5</v>
      </c>
      <c r="W65" s="77">
        <v>10</v>
      </c>
      <c r="X65" s="77">
        <v>20</v>
      </c>
    </row>
    <row r="66" spans="2:24" x14ac:dyDescent="0.25">
      <c r="B66" s="41">
        <f>VLOOKUP($A25,'Date Reference'!$K$6:$L$36,2,FALSE)</f>
        <v>44876</v>
      </c>
      <c r="C66" s="77">
        <v>15</v>
      </c>
      <c r="D66" s="77">
        <v>52.5</v>
      </c>
      <c r="E66" s="77">
        <v>15</v>
      </c>
      <c r="F66" s="77">
        <v>30</v>
      </c>
      <c r="G66" s="77">
        <v>20</v>
      </c>
      <c r="H66" s="77">
        <v>30</v>
      </c>
      <c r="I66" s="76"/>
      <c r="J66" s="74">
        <f>VLOOKUP($A25,'Date Reference'!$K$6:$L$36,2,FALSE)</f>
        <v>44876</v>
      </c>
      <c r="K66" s="77">
        <v>22.5</v>
      </c>
      <c r="L66" s="77">
        <v>30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44876</v>
      </c>
      <c r="S66" s="77">
        <v>22.5</v>
      </c>
      <c r="T66" s="77">
        <v>30</v>
      </c>
      <c r="U66" s="77">
        <v>15</v>
      </c>
      <c r="V66" s="77">
        <v>30</v>
      </c>
      <c r="W66" s="77">
        <v>10</v>
      </c>
      <c r="X66" s="77">
        <v>20</v>
      </c>
    </row>
    <row r="67" spans="2:24" x14ac:dyDescent="0.25">
      <c r="B67" s="41">
        <f>VLOOKUP($A26,'Date Reference'!$K$6:$L$36,2,FALSE)</f>
        <v>44877</v>
      </c>
      <c r="C67" s="77">
        <v>15</v>
      </c>
      <c r="D67" s="77">
        <v>37.5</v>
      </c>
      <c r="E67" s="77">
        <v>7.5</v>
      </c>
      <c r="F67" s="77">
        <v>45</v>
      </c>
      <c r="G67" s="77">
        <v>10</v>
      </c>
      <c r="H67" s="77">
        <v>30</v>
      </c>
      <c r="I67" s="76"/>
      <c r="J67" s="74">
        <f>VLOOKUP($A26,'Date Reference'!$K$6:$L$36,2,FALSE)</f>
        <v>44877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20</v>
      </c>
      <c r="Q67" s="76"/>
      <c r="R67" s="74">
        <f>VLOOKUP($A26,'Date Reference'!$K$6:$L$36,2,FALSE)</f>
        <v>44877</v>
      </c>
      <c r="S67" s="77">
        <v>15</v>
      </c>
      <c r="T67" s="77">
        <v>30</v>
      </c>
      <c r="U67" s="77">
        <v>15</v>
      </c>
      <c r="V67" s="77">
        <v>22.5</v>
      </c>
      <c r="W67" s="77">
        <v>10</v>
      </c>
      <c r="X67" s="77">
        <v>20</v>
      </c>
    </row>
    <row r="68" spans="2:24" x14ac:dyDescent="0.25">
      <c r="B68" s="41">
        <f>VLOOKUP($A27,'Date Reference'!$K$6:$L$36,2,FALSE)</f>
        <v>44878</v>
      </c>
      <c r="C68" s="77">
        <v>15</v>
      </c>
      <c r="D68" s="77">
        <v>37.5</v>
      </c>
      <c r="E68" s="77">
        <v>15</v>
      </c>
      <c r="F68" s="77">
        <v>30</v>
      </c>
      <c r="G68" s="77">
        <v>10</v>
      </c>
      <c r="H68" s="77">
        <v>30</v>
      </c>
      <c r="I68" s="76"/>
      <c r="J68" s="74">
        <f>VLOOKUP($A27,'Date Reference'!$K$6:$L$36,2,FALSE)</f>
        <v>44878</v>
      </c>
      <c r="K68" s="77">
        <v>15</v>
      </c>
      <c r="L68" s="77">
        <v>22.5</v>
      </c>
      <c r="M68" s="77">
        <v>15</v>
      </c>
      <c r="N68" s="77">
        <v>15</v>
      </c>
      <c r="O68" s="77">
        <v>10</v>
      </c>
      <c r="P68" s="77">
        <v>20</v>
      </c>
      <c r="Q68" s="76"/>
      <c r="R68" s="74">
        <f>VLOOKUP($A27,'Date Reference'!$K$6:$L$36,2,FALSE)</f>
        <v>44878</v>
      </c>
      <c r="S68" s="77">
        <v>15</v>
      </c>
      <c r="T68" s="77">
        <v>30</v>
      </c>
      <c r="U68" s="77">
        <v>15</v>
      </c>
      <c r="V68" s="77">
        <v>22.5</v>
      </c>
      <c r="W68" s="77">
        <v>10</v>
      </c>
      <c r="X68" s="77">
        <v>20</v>
      </c>
    </row>
    <row r="69" spans="2:24" x14ac:dyDescent="0.25">
      <c r="B69" s="41">
        <f>VLOOKUP($A28,'Date Reference'!$K$6:$L$36,2,FALSE)</f>
        <v>44879</v>
      </c>
      <c r="C69" s="77">
        <v>15</v>
      </c>
      <c r="D69" s="77">
        <v>37.5</v>
      </c>
      <c r="E69" s="77">
        <v>15</v>
      </c>
      <c r="F69" s="77">
        <v>30</v>
      </c>
      <c r="G69" s="77">
        <v>10</v>
      </c>
      <c r="H69" s="77">
        <v>30</v>
      </c>
      <c r="I69" s="76"/>
      <c r="J69" s="74">
        <f>VLOOKUP($A28,'Date Reference'!$K$6:$L$36,2,FALSE)</f>
        <v>44879</v>
      </c>
      <c r="K69" s="77">
        <v>15</v>
      </c>
      <c r="L69" s="77">
        <v>22.5</v>
      </c>
      <c r="M69" s="77">
        <v>15</v>
      </c>
      <c r="N69" s="77">
        <v>7.5</v>
      </c>
      <c r="O69" s="77">
        <v>10</v>
      </c>
      <c r="P69" s="77">
        <v>20</v>
      </c>
      <c r="Q69" s="76"/>
      <c r="R69" s="74">
        <f>VLOOKUP($A28,'Date Reference'!$K$6:$L$36,2,FALSE)</f>
        <v>44879</v>
      </c>
      <c r="S69" s="77">
        <v>15</v>
      </c>
      <c r="T69" s="77">
        <v>30</v>
      </c>
      <c r="U69" s="77">
        <v>15</v>
      </c>
      <c r="V69" s="77">
        <v>22.5</v>
      </c>
      <c r="W69" s="77">
        <v>10</v>
      </c>
      <c r="X69" s="77">
        <v>20</v>
      </c>
    </row>
    <row r="70" spans="2:24" x14ac:dyDescent="0.25">
      <c r="B70" s="41">
        <f>VLOOKUP($A29,'Date Reference'!$K$6:$L$36,2,FALSE)</f>
        <v>44880</v>
      </c>
      <c r="C70" s="77">
        <v>15</v>
      </c>
      <c r="D70" s="77">
        <v>37.5</v>
      </c>
      <c r="E70" s="77">
        <v>15</v>
      </c>
      <c r="F70" s="77">
        <v>30</v>
      </c>
      <c r="G70" s="77">
        <v>10</v>
      </c>
      <c r="H70" s="77">
        <v>30</v>
      </c>
      <c r="I70" s="76"/>
      <c r="J70" s="74">
        <f>VLOOKUP($A29,'Date Reference'!$K$6:$L$36,2,FALSE)</f>
        <v>44880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44880</v>
      </c>
      <c r="S70" s="77">
        <v>15</v>
      </c>
      <c r="T70" s="77">
        <v>30</v>
      </c>
      <c r="U70" s="77">
        <v>15</v>
      </c>
      <c r="V70" s="77">
        <v>22.5</v>
      </c>
      <c r="W70" s="77">
        <v>10</v>
      </c>
      <c r="X70" s="77">
        <v>20</v>
      </c>
    </row>
    <row r="71" spans="2:24" x14ac:dyDescent="0.25">
      <c r="B71" s="41">
        <f>VLOOKUP($A30,'Date Reference'!$K$6:$L$36,2,FALSE)</f>
        <v>44881</v>
      </c>
      <c r="C71" s="77">
        <v>15</v>
      </c>
      <c r="D71" s="77">
        <v>37.5</v>
      </c>
      <c r="E71" s="77">
        <v>15</v>
      </c>
      <c r="F71" s="77">
        <v>30</v>
      </c>
      <c r="G71" s="77">
        <v>20</v>
      </c>
      <c r="H71" s="77">
        <v>30</v>
      </c>
      <c r="I71" s="76"/>
      <c r="J71" s="74">
        <f>VLOOKUP($A30,'Date Reference'!$K$6:$L$36,2,FALSE)</f>
        <v>44881</v>
      </c>
      <c r="K71" s="77">
        <v>15</v>
      </c>
      <c r="L71" s="77">
        <v>22.5</v>
      </c>
      <c r="M71" s="77">
        <v>15</v>
      </c>
      <c r="N71" s="77">
        <v>15</v>
      </c>
      <c r="O71" s="77">
        <v>10</v>
      </c>
      <c r="P71" s="77">
        <v>30</v>
      </c>
      <c r="Q71" s="76"/>
      <c r="R71" s="74">
        <f>VLOOKUP($A30,'Date Reference'!$K$6:$L$36,2,FALSE)</f>
        <v>44881</v>
      </c>
      <c r="S71" s="77">
        <v>15</v>
      </c>
      <c r="T71" s="77">
        <v>30</v>
      </c>
      <c r="U71" s="77">
        <v>15</v>
      </c>
      <c r="V71" s="77">
        <v>22.5</v>
      </c>
      <c r="W71" s="77">
        <v>10</v>
      </c>
      <c r="X71" s="77">
        <v>20</v>
      </c>
    </row>
    <row r="72" spans="2:24" x14ac:dyDescent="0.25">
      <c r="B72" s="41">
        <f>VLOOKUP($A31,'Date Reference'!$K$6:$L$36,2,FALSE)</f>
        <v>44882</v>
      </c>
      <c r="C72" s="77">
        <v>15</v>
      </c>
      <c r="D72" s="77">
        <v>37.5</v>
      </c>
      <c r="E72" s="77">
        <v>15</v>
      </c>
      <c r="F72" s="77">
        <v>30</v>
      </c>
      <c r="G72" s="77">
        <v>10</v>
      </c>
      <c r="H72" s="77">
        <v>30</v>
      </c>
      <c r="I72" s="76"/>
      <c r="J72" s="74">
        <f>VLOOKUP($A31,'Date Reference'!$K$6:$L$36,2,FALSE)</f>
        <v>44882</v>
      </c>
      <c r="K72" s="77">
        <v>15</v>
      </c>
      <c r="L72" s="77">
        <v>22.5</v>
      </c>
      <c r="M72" s="77">
        <v>15</v>
      </c>
      <c r="N72" s="77">
        <v>22.5</v>
      </c>
      <c r="O72" s="77">
        <v>20</v>
      </c>
      <c r="P72" s="77">
        <v>20</v>
      </c>
      <c r="Q72" s="76"/>
      <c r="R72" s="74">
        <f>VLOOKUP($A31,'Date Reference'!$K$6:$L$36,2,FALSE)</f>
        <v>44882</v>
      </c>
      <c r="S72" s="77">
        <v>15</v>
      </c>
      <c r="T72" s="77">
        <v>30</v>
      </c>
      <c r="U72" s="77">
        <v>15</v>
      </c>
      <c r="V72" s="77">
        <v>22.5</v>
      </c>
      <c r="W72" s="77">
        <v>10</v>
      </c>
      <c r="X72" s="77">
        <v>20</v>
      </c>
    </row>
    <row r="73" spans="2:24" x14ac:dyDescent="0.25">
      <c r="B73" s="41">
        <f>VLOOKUP($A32,'Date Reference'!$K$6:$L$36,2,FALSE)</f>
        <v>44883</v>
      </c>
      <c r="C73" s="77">
        <v>7.5</v>
      </c>
      <c r="D73" s="77">
        <v>37.5</v>
      </c>
      <c r="E73" s="77">
        <v>15</v>
      </c>
      <c r="F73" s="77">
        <v>30</v>
      </c>
      <c r="G73" s="77">
        <v>10</v>
      </c>
      <c r="H73" s="77">
        <v>30</v>
      </c>
      <c r="I73" s="76"/>
      <c r="J73" s="74">
        <f>VLOOKUP($A32,'Date Reference'!$K$6:$L$36,2,FALSE)</f>
        <v>44883</v>
      </c>
      <c r="K73" s="77">
        <v>15</v>
      </c>
      <c r="L73" s="77">
        <v>30</v>
      </c>
      <c r="M73" s="77">
        <v>15</v>
      </c>
      <c r="N73" s="77">
        <v>15</v>
      </c>
      <c r="O73" s="77">
        <v>10</v>
      </c>
      <c r="P73" s="77">
        <v>30</v>
      </c>
      <c r="Q73" s="76"/>
      <c r="R73" s="74">
        <f>VLOOKUP($A32,'Date Reference'!$K$6:$L$36,2,FALSE)</f>
        <v>44883</v>
      </c>
      <c r="S73" s="77">
        <v>15</v>
      </c>
      <c r="T73" s="77">
        <v>30</v>
      </c>
      <c r="U73" s="77">
        <v>15</v>
      </c>
      <c r="V73" s="77">
        <v>15</v>
      </c>
      <c r="W73" s="77">
        <v>10</v>
      </c>
      <c r="X73" s="77">
        <v>20</v>
      </c>
    </row>
    <row r="74" spans="2:24" x14ac:dyDescent="0.25">
      <c r="B74" s="41">
        <f>VLOOKUP($A33,'Date Reference'!$K$6:$L$36,2,FALSE)</f>
        <v>44884</v>
      </c>
      <c r="C74" s="77">
        <v>15</v>
      </c>
      <c r="D74" s="77">
        <v>37.5</v>
      </c>
      <c r="E74" s="77">
        <v>15</v>
      </c>
      <c r="F74" s="77">
        <v>30</v>
      </c>
      <c r="G74" s="77">
        <v>10</v>
      </c>
      <c r="H74" s="77">
        <v>30</v>
      </c>
      <c r="I74" s="76"/>
      <c r="J74" s="74">
        <f>VLOOKUP($A33,'Date Reference'!$K$6:$L$36,2,FALSE)</f>
        <v>44884</v>
      </c>
      <c r="K74" s="77">
        <v>15</v>
      </c>
      <c r="L74" s="77">
        <v>30</v>
      </c>
      <c r="M74" s="77">
        <v>15</v>
      </c>
      <c r="N74" s="77">
        <v>22.5</v>
      </c>
      <c r="O74" s="77">
        <v>20</v>
      </c>
      <c r="P74" s="77">
        <v>20</v>
      </c>
      <c r="Q74" s="76"/>
      <c r="R74" s="74">
        <f>VLOOKUP($A33,'Date Reference'!$K$6:$L$36,2,FALSE)</f>
        <v>44884</v>
      </c>
      <c r="S74" s="77">
        <v>15</v>
      </c>
      <c r="T74" s="77">
        <v>30</v>
      </c>
      <c r="U74" s="77">
        <v>15</v>
      </c>
      <c r="V74" s="77">
        <v>22.5</v>
      </c>
      <c r="W74" s="77">
        <v>10</v>
      </c>
      <c r="X74" s="77">
        <v>20</v>
      </c>
    </row>
    <row r="75" spans="2:24" x14ac:dyDescent="0.25">
      <c r="B75" s="41">
        <f>VLOOKUP($A34,'Date Reference'!$K$6:$L$36,2,FALSE)</f>
        <v>44885</v>
      </c>
      <c r="C75" s="77">
        <v>15</v>
      </c>
      <c r="D75" s="77">
        <v>37.5</v>
      </c>
      <c r="E75" s="77">
        <v>7.5</v>
      </c>
      <c r="F75" s="77">
        <v>37.5</v>
      </c>
      <c r="G75" s="77">
        <v>10</v>
      </c>
      <c r="H75" s="77">
        <v>30</v>
      </c>
      <c r="I75" s="76"/>
      <c r="J75" s="74">
        <f>VLOOKUP($A34,'Date Reference'!$K$6:$L$36,2,FALSE)</f>
        <v>44885</v>
      </c>
      <c r="K75" s="77">
        <v>22.5</v>
      </c>
      <c r="L75" s="77">
        <v>22.5</v>
      </c>
      <c r="M75" s="77">
        <v>15</v>
      </c>
      <c r="N75" s="77">
        <v>22.5</v>
      </c>
      <c r="O75" s="77">
        <v>20</v>
      </c>
      <c r="P75" s="77">
        <v>20</v>
      </c>
      <c r="Q75" s="76"/>
      <c r="R75" s="74">
        <f>VLOOKUP($A34,'Date Reference'!$K$6:$L$36,2,FALSE)</f>
        <v>44885</v>
      </c>
      <c r="S75" s="77">
        <v>15</v>
      </c>
      <c r="T75" s="77">
        <v>30</v>
      </c>
      <c r="U75" s="77">
        <v>15</v>
      </c>
      <c r="V75" s="77">
        <v>22.5</v>
      </c>
      <c r="W75" s="77">
        <v>10</v>
      </c>
      <c r="X75" s="77">
        <v>20</v>
      </c>
    </row>
    <row r="76" spans="2:24" x14ac:dyDescent="0.25">
      <c r="B76" s="41">
        <f>VLOOKUP($A35,'Date Reference'!$K$6:$L$36,2,FALSE)</f>
        <v>44886</v>
      </c>
      <c r="C76" s="77">
        <v>7.5</v>
      </c>
      <c r="D76" s="77">
        <v>45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44886</v>
      </c>
      <c r="K76" s="77">
        <v>15</v>
      </c>
      <c r="L76" s="77">
        <v>30</v>
      </c>
      <c r="M76" s="77">
        <v>15</v>
      </c>
      <c r="N76" s="77">
        <v>15</v>
      </c>
      <c r="O76" s="77">
        <v>10</v>
      </c>
      <c r="P76" s="77">
        <v>30</v>
      </c>
      <c r="Q76" s="76"/>
      <c r="R76" s="74">
        <f>VLOOKUP($A35,'Date Reference'!$K$6:$L$36,2,FALSE)</f>
        <v>44886</v>
      </c>
      <c r="S76" s="77">
        <v>15</v>
      </c>
      <c r="T76" s="77">
        <v>30</v>
      </c>
      <c r="U76" s="77">
        <v>15</v>
      </c>
      <c r="V76" s="77">
        <v>22.5</v>
      </c>
      <c r="W76" s="77">
        <v>10</v>
      </c>
      <c r="X76" s="77">
        <v>20</v>
      </c>
    </row>
    <row r="77" spans="2:24" x14ac:dyDescent="0.25">
      <c r="B77" s="41">
        <f>VLOOKUP($A36,'Date Reference'!$K$6:$L$36,2,FALSE)</f>
        <v>44887</v>
      </c>
      <c r="C77" s="77">
        <v>15</v>
      </c>
      <c r="D77" s="77">
        <v>52.5</v>
      </c>
      <c r="E77" s="77">
        <v>15</v>
      </c>
      <c r="F77" s="77">
        <v>30</v>
      </c>
      <c r="G77" s="77">
        <v>20</v>
      </c>
      <c r="H77" s="77">
        <v>30</v>
      </c>
      <c r="I77" s="76"/>
      <c r="J77" s="74">
        <f>VLOOKUP($A36,'Date Reference'!$K$6:$L$36,2,FALSE)</f>
        <v>44887</v>
      </c>
      <c r="K77" s="77">
        <v>15</v>
      </c>
      <c r="L77" s="77">
        <v>30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44887</v>
      </c>
      <c r="S77" s="77">
        <v>22.5</v>
      </c>
      <c r="T77" s="77">
        <v>45</v>
      </c>
      <c r="U77" s="77">
        <v>15</v>
      </c>
      <c r="V77" s="77">
        <v>22.5</v>
      </c>
      <c r="W77" s="77">
        <v>10</v>
      </c>
      <c r="X77" s="77">
        <v>20</v>
      </c>
    </row>
    <row r="78" spans="2:24" x14ac:dyDescent="0.25">
      <c r="B78" s="41">
        <f>VLOOKUP($A37,'Date Reference'!$K$6:$L$36,2,FALSE)</f>
        <v>44888</v>
      </c>
      <c r="C78" s="77">
        <v>15</v>
      </c>
      <c r="D78" s="77">
        <v>45</v>
      </c>
      <c r="E78" s="77">
        <v>15</v>
      </c>
      <c r="F78" s="77">
        <v>30</v>
      </c>
      <c r="G78" s="77">
        <v>10</v>
      </c>
      <c r="H78" s="77">
        <v>30</v>
      </c>
      <c r="I78" s="76"/>
      <c r="J78" s="74">
        <f>VLOOKUP($A37,'Date Reference'!$K$6:$L$36,2,FALSE)</f>
        <v>44888</v>
      </c>
      <c r="K78" s="77">
        <v>15</v>
      </c>
      <c r="L78" s="77">
        <v>30</v>
      </c>
      <c r="M78" s="77">
        <v>15</v>
      </c>
      <c r="N78" s="77">
        <v>22.5</v>
      </c>
      <c r="O78" s="77">
        <v>10</v>
      </c>
      <c r="P78" s="77">
        <v>20</v>
      </c>
      <c r="Q78" s="76"/>
      <c r="R78" s="74">
        <f>VLOOKUP($A37,'Date Reference'!$K$6:$L$36,2,FALSE)</f>
        <v>44888</v>
      </c>
      <c r="S78" s="77">
        <v>15</v>
      </c>
      <c r="T78" s="77">
        <v>22.5</v>
      </c>
      <c r="U78" s="77">
        <v>15</v>
      </c>
      <c r="V78" s="77">
        <v>30</v>
      </c>
      <c r="W78" s="77">
        <v>10</v>
      </c>
      <c r="X78" s="77">
        <v>20</v>
      </c>
    </row>
    <row r="79" spans="2:24" x14ac:dyDescent="0.25">
      <c r="B79" s="41">
        <f>VLOOKUP($A38,'Date Reference'!$K$6:$L$36,2,FALSE)</f>
        <v>44889</v>
      </c>
      <c r="C79" s="77">
        <v>15</v>
      </c>
      <c r="D79" s="77">
        <v>30</v>
      </c>
      <c r="E79" s="77">
        <v>15</v>
      </c>
      <c r="F79" s="77">
        <v>37.5</v>
      </c>
      <c r="G79" s="77">
        <v>10</v>
      </c>
      <c r="H79" s="78">
        <v>30</v>
      </c>
      <c r="I79" s="76"/>
      <c r="J79" s="74">
        <f>VLOOKUP($A38,'Date Reference'!$K$6:$L$36,2,FALSE)</f>
        <v>44889</v>
      </c>
      <c r="K79" s="77">
        <v>15</v>
      </c>
      <c r="L79" s="77">
        <v>15</v>
      </c>
      <c r="M79" s="77">
        <v>15</v>
      </c>
      <c r="N79" s="77">
        <v>15</v>
      </c>
      <c r="O79" s="77">
        <v>10</v>
      </c>
      <c r="P79" s="78">
        <v>20</v>
      </c>
      <c r="Q79" s="76"/>
      <c r="R79" s="74">
        <f>VLOOKUP($A38,'Date Reference'!$K$6:$L$36,2,FALSE)</f>
        <v>44889</v>
      </c>
      <c r="S79" s="77">
        <v>15</v>
      </c>
      <c r="T79" s="77">
        <v>30</v>
      </c>
      <c r="U79" s="77">
        <v>15</v>
      </c>
      <c r="V79" s="77">
        <v>30</v>
      </c>
      <c r="W79" s="77">
        <v>10</v>
      </c>
      <c r="X79" s="77">
        <v>20</v>
      </c>
    </row>
    <row r="80" spans="2:24" x14ac:dyDescent="0.25">
      <c r="B80" s="41">
        <f>VLOOKUP($A39,'Date Reference'!$K$6:$L$36,2,FALSE)</f>
        <v>44890</v>
      </c>
      <c r="C80" s="77">
        <v>7.5</v>
      </c>
      <c r="D80" s="77">
        <v>37.5</v>
      </c>
      <c r="E80" s="77">
        <v>15</v>
      </c>
      <c r="F80" s="77">
        <v>30</v>
      </c>
      <c r="G80" s="77">
        <v>10</v>
      </c>
      <c r="H80" s="78">
        <v>30</v>
      </c>
      <c r="I80" s="76"/>
      <c r="J80" s="74">
        <f>VLOOKUP($A39,'Date Reference'!$K$6:$L$36,2,FALSE)</f>
        <v>44890</v>
      </c>
      <c r="K80" s="77">
        <v>15</v>
      </c>
      <c r="L80" s="77">
        <v>22.5</v>
      </c>
      <c r="M80" s="77">
        <v>15</v>
      </c>
      <c r="N80" s="77">
        <v>15</v>
      </c>
      <c r="O80" s="77">
        <v>10</v>
      </c>
      <c r="P80" s="78">
        <v>20</v>
      </c>
      <c r="Q80" s="76"/>
      <c r="R80" s="74">
        <f>VLOOKUP($A39,'Date Reference'!$K$6:$L$36,2,FALSE)</f>
        <v>44890</v>
      </c>
      <c r="S80" s="77">
        <v>15</v>
      </c>
      <c r="T80" s="77">
        <v>30</v>
      </c>
      <c r="U80" s="77">
        <v>15</v>
      </c>
      <c r="V80" s="77">
        <v>30</v>
      </c>
      <c r="W80" s="77">
        <v>10</v>
      </c>
      <c r="X80" s="77">
        <v>20</v>
      </c>
    </row>
    <row r="81" spans="2:24" x14ac:dyDescent="0.25">
      <c r="B81" s="41">
        <f>VLOOKUP($A40,'Date Reference'!$K$6:$L$36,2,FALSE)</f>
        <v>44891</v>
      </c>
      <c r="C81" s="77">
        <v>15</v>
      </c>
      <c r="D81" s="77">
        <v>30</v>
      </c>
      <c r="E81" s="77">
        <v>15</v>
      </c>
      <c r="F81" s="77">
        <v>30</v>
      </c>
      <c r="G81" s="77">
        <v>20</v>
      </c>
      <c r="H81" s="78">
        <v>30</v>
      </c>
      <c r="I81" s="76"/>
      <c r="J81" s="74">
        <f>VLOOKUP($A40,'Date Reference'!$K$6:$L$36,2,FALSE)</f>
        <v>44891</v>
      </c>
      <c r="K81" s="77">
        <v>15</v>
      </c>
      <c r="L81" s="77">
        <v>22.5</v>
      </c>
      <c r="M81" s="77">
        <v>15</v>
      </c>
      <c r="N81" s="77">
        <v>15</v>
      </c>
      <c r="O81" s="77">
        <v>10</v>
      </c>
      <c r="P81" s="78">
        <v>20</v>
      </c>
      <c r="Q81" s="76"/>
      <c r="R81" s="74">
        <f>VLOOKUP($A40,'Date Reference'!$K$6:$L$36,2,FALSE)</f>
        <v>44891</v>
      </c>
      <c r="S81" s="77">
        <v>15</v>
      </c>
      <c r="T81" s="77">
        <v>30</v>
      </c>
      <c r="U81" s="77">
        <v>15</v>
      </c>
      <c r="V81" s="77">
        <v>22.5</v>
      </c>
      <c r="W81" s="77">
        <v>10</v>
      </c>
      <c r="X81" s="77">
        <v>20</v>
      </c>
    </row>
    <row r="82" spans="2:24" x14ac:dyDescent="0.25">
      <c r="B82" s="41">
        <f>VLOOKUP($A41,'Date Reference'!$K$6:$L$36,2,FALSE)</f>
        <v>44892</v>
      </c>
      <c r="C82" s="77">
        <v>15</v>
      </c>
      <c r="D82" s="77">
        <v>30</v>
      </c>
      <c r="E82" s="77">
        <v>15</v>
      </c>
      <c r="F82" s="77">
        <v>30</v>
      </c>
      <c r="G82" s="77">
        <v>10</v>
      </c>
      <c r="H82" s="78">
        <v>30</v>
      </c>
      <c r="I82" s="76"/>
      <c r="J82" s="74">
        <f>VLOOKUP($A41,'Date Reference'!$K$6:$L$36,2,FALSE)</f>
        <v>44892</v>
      </c>
      <c r="K82" s="77">
        <v>15</v>
      </c>
      <c r="L82" s="77">
        <v>22.5</v>
      </c>
      <c r="M82" s="77">
        <v>15</v>
      </c>
      <c r="N82" s="77">
        <v>22.5</v>
      </c>
      <c r="O82" s="77">
        <v>10</v>
      </c>
      <c r="P82" s="78">
        <v>20</v>
      </c>
      <c r="Q82" s="76"/>
      <c r="R82" s="74">
        <f>VLOOKUP($A41,'Date Reference'!$K$6:$L$36,2,FALSE)</f>
        <v>44892</v>
      </c>
      <c r="S82" s="77">
        <v>15</v>
      </c>
      <c r="T82" s="77">
        <v>30</v>
      </c>
      <c r="U82" s="77">
        <v>15</v>
      </c>
      <c r="V82" s="77">
        <v>22.5</v>
      </c>
      <c r="W82" s="77">
        <v>10</v>
      </c>
      <c r="X82" s="77">
        <v>20</v>
      </c>
    </row>
    <row r="83" spans="2:24" x14ac:dyDescent="0.25">
      <c r="B83" s="41">
        <f>VLOOKUP($A42,'Date Reference'!$K$6:$L$36,2,FALSE)</f>
        <v>44893</v>
      </c>
      <c r="C83" s="77">
        <v>15</v>
      </c>
      <c r="D83" s="77">
        <v>30</v>
      </c>
      <c r="E83" s="77">
        <v>15</v>
      </c>
      <c r="F83" s="77">
        <v>30</v>
      </c>
      <c r="G83" s="77">
        <v>10</v>
      </c>
      <c r="H83" s="78">
        <v>30</v>
      </c>
      <c r="I83" s="76"/>
      <c r="J83" s="74">
        <f>VLOOKUP($A42,'Date Reference'!$K$6:$L$36,2,FALSE)</f>
        <v>44893</v>
      </c>
      <c r="K83" s="77">
        <v>7.5</v>
      </c>
      <c r="L83" s="77">
        <v>22.5</v>
      </c>
      <c r="M83" s="77">
        <v>15</v>
      </c>
      <c r="N83" s="77">
        <v>15</v>
      </c>
      <c r="O83" s="77">
        <v>10</v>
      </c>
      <c r="P83" s="78">
        <v>20</v>
      </c>
      <c r="Q83" s="76"/>
      <c r="R83" s="74">
        <f>VLOOKUP($A42,'Date Reference'!$K$6:$L$36,2,FALSE)</f>
        <v>44893</v>
      </c>
      <c r="S83" s="77">
        <v>7.5</v>
      </c>
      <c r="T83" s="77">
        <v>37.5</v>
      </c>
      <c r="U83" s="77">
        <v>15</v>
      </c>
      <c r="V83" s="77">
        <v>22.5</v>
      </c>
      <c r="W83" s="77">
        <v>10</v>
      </c>
      <c r="X83" s="77">
        <v>20</v>
      </c>
    </row>
    <row r="84" spans="2:24" x14ac:dyDescent="0.25">
      <c r="B84" s="41">
        <f>VLOOKUP($A43,'Date Reference'!$K$6:$L$36,2,FALSE)</f>
        <v>44894</v>
      </c>
      <c r="C84" s="77">
        <v>15</v>
      </c>
      <c r="D84" s="77">
        <v>37.5</v>
      </c>
      <c r="E84" s="77">
        <v>15</v>
      </c>
      <c r="F84" s="77">
        <v>30</v>
      </c>
      <c r="G84" s="77">
        <v>10</v>
      </c>
      <c r="H84" s="78">
        <v>30</v>
      </c>
      <c r="I84" s="76"/>
      <c r="J84" s="74">
        <f>VLOOKUP($A43,'Date Reference'!$K$6:$L$36,2,FALSE)</f>
        <v>44894</v>
      </c>
      <c r="K84" s="77">
        <v>15</v>
      </c>
      <c r="L84" s="77">
        <v>22.5</v>
      </c>
      <c r="M84" s="77">
        <v>15</v>
      </c>
      <c r="N84" s="77">
        <v>15</v>
      </c>
      <c r="O84" s="77">
        <v>10</v>
      </c>
      <c r="P84" s="78">
        <v>20</v>
      </c>
      <c r="Q84" s="76"/>
      <c r="R84" s="74">
        <f>VLOOKUP($A43,'Date Reference'!$K$6:$L$36,2,FALSE)</f>
        <v>44894</v>
      </c>
      <c r="S84" s="77">
        <v>15</v>
      </c>
      <c r="T84" s="77">
        <v>30</v>
      </c>
      <c r="U84" s="77">
        <v>15</v>
      </c>
      <c r="V84" s="77">
        <v>22.5</v>
      </c>
      <c r="W84" s="77">
        <v>10</v>
      </c>
      <c r="X84" s="77">
        <v>20</v>
      </c>
    </row>
    <row r="85" spans="2:24" x14ac:dyDescent="0.25">
      <c r="B85" s="41">
        <f>VLOOKUP($A44,'Date Reference'!$K$6:$L$36,2,FALSE)</f>
        <v>44895</v>
      </c>
      <c r="C85" s="77">
        <v>15</v>
      </c>
      <c r="D85" s="77">
        <v>37.5</v>
      </c>
      <c r="E85" s="77">
        <v>15</v>
      </c>
      <c r="F85" s="77">
        <v>30</v>
      </c>
      <c r="G85" s="77">
        <v>10</v>
      </c>
      <c r="H85" s="78">
        <v>30</v>
      </c>
      <c r="I85" s="76"/>
      <c r="J85" s="74">
        <f>VLOOKUP($A44,'Date Reference'!$K$6:$L$36,2,FALSE)</f>
        <v>44895</v>
      </c>
      <c r="K85" s="77">
        <v>15</v>
      </c>
      <c r="L85" s="77">
        <v>22.5</v>
      </c>
      <c r="M85" s="77">
        <v>15</v>
      </c>
      <c r="N85" s="77">
        <v>15</v>
      </c>
      <c r="O85" s="77">
        <v>10</v>
      </c>
      <c r="P85" s="78">
        <v>20</v>
      </c>
      <c r="Q85" s="76"/>
      <c r="R85" s="74">
        <f>VLOOKUP($A44,'Date Reference'!$K$6:$L$36,2,FALSE)</f>
        <v>44895</v>
      </c>
      <c r="S85" s="77">
        <v>15</v>
      </c>
      <c r="T85" s="77">
        <v>30</v>
      </c>
      <c r="U85" s="77">
        <v>15</v>
      </c>
      <c r="V85" s="77">
        <v>37.5</v>
      </c>
      <c r="W85" s="77">
        <v>10</v>
      </c>
      <c r="X85" s="77">
        <v>20</v>
      </c>
    </row>
    <row r="86" spans="2:24" ht="15.75" thickBot="1" x14ac:dyDescent="0.3">
      <c r="B86" s="41" t="str">
        <f>VLOOKUP($A45,'Date Reference'!$K$6:$L$36,2,FALSE)</f>
        <v/>
      </c>
      <c r="C86" s="77"/>
      <c r="D86" s="77"/>
      <c r="E86" s="77"/>
      <c r="F86" s="77"/>
      <c r="G86" s="77"/>
      <c r="H86" s="77"/>
      <c r="J86" s="41" t="str">
        <f>VLOOKUP($A45,'Date Reference'!$K$6:$L$36,2,FALSE)</f>
        <v/>
      </c>
      <c r="K86" s="77"/>
      <c r="L86" s="77"/>
      <c r="M86" s="77"/>
      <c r="N86" s="77"/>
      <c r="O86" s="77"/>
      <c r="P86" s="77"/>
      <c r="R86" s="41" t="str">
        <f>VLOOKUP($A45,'Date Reference'!$K$6:$L$36,2,FALSE)</f>
        <v/>
      </c>
      <c r="S86" s="77"/>
      <c r="T86" s="77"/>
      <c r="U86" s="77"/>
      <c r="V86" s="77"/>
      <c r="W86" s="77"/>
      <c r="X86" s="77"/>
    </row>
    <row r="87" spans="2:24" ht="16.5" thickBot="1" x14ac:dyDescent="0.3">
      <c r="B87" s="32" t="s">
        <v>83</v>
      </c>
      <c r="C87" s="71">
        <f>SUM(C56:C86)-SUMIF($B$56:$B$86,"",C56:C86)</f>
        <v>420</v>
      </c>
      <c r="D87" s="71">
        <f t="shared" ref="D87:H87" si="6">SUM(D56:D86)-SUMIF($B$56:$B$86,"",D56:D86)</f>
        <v>1185</v>
      </c>
      <c r="E87" s="71">
        <f t="shared" si="6"/>
        <v>435</v>
      </c>
      <c r="F87" s="71">
        <f t="shared" si="6"/>
        <v>930</v>
      </c>
      <c r="G87" s="71">
        <f t="shared" si="6"/>
        <v>350</v>
      </c>
      <c r="H87" s="71">
        <f t="shared" si="6"/>
        <v>900</v>
      </c>
      <c r="J87" s="32" t="s">
        <v>83</v>
      </c>
      <c r="K87" s="71">
        <f>SUM(K56:K86)-SUMIF($J$56:$J$86,"",K56:K86)</f>
        <v>442.5</v>
      </c>
      <c r="L87" s="71">
        <f t="shared" ref="L87:P87" si="7">SUM(L56:L86)-SUMIF($J$56:$J$86,"",L56:L86)</f>
        <v>765</v>
      </c>
      <c r="M87" s="71">
        <f t="shared" si="7"/>
        <v>412.5</v>
      </c>
      <c r="N87" s="71">
        <f t="shared" si="7"/>
        <v>517.5</v>
      </c>
      <c r="O87" s="71">
        <f t="shared" si="7"/>
        <v>330</v>
      </c>
      <c r="P87" s="71">
        <f t="shared" si="7"/>
        <v>630</v>
      </c>
      <c r="Q87" s="4"/>
      <c r="R87" s="32" t="s">
        <v>83</v>
      </c>
      <c r="S87" s="71">
        <f>SUM(S56:S86)-SUMIF($S$56:$S$86,"",S56:S86)</f>
        <v>457.5</v>
      </c>
      <c r="T87" s="71">
        <f t="shared" ref="T87:X87" si="8">SUM(T56:T86)-SUMIF($S$56:$S$86,"",T56:T86)</f>
        <v>915</v>
      </c>
      <c r="U87" s="71">
        <f t="shared" si="8"/>
        <v>427.5</v>
      </c>
      <c r="V87" s="71">
        <f t="shared" si="8"/>
        <v>735</v>
      </c>
      <c r="W87" s="71">
        <f t="shared" si="8"/>
        <v>300</v>
      </c>
      <c r="X87" s="71">
        <f t="shared" si="8"/>
        <v>600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6" t="s">
        <v>117</v>
      </c>
      <c r="C90" s="87"/>
      <c r="D90" s="87"/>
      <c r="E90" s="87"/>
      <c r="F90" s="87"/>
      <c r="G90" s="87"/>
      <c r="H90" s="88"/>
    </row>
    <row r="91" spans="2:24" ht="15.75" thickBot="1" x14ac:dyDescent="0.3">
      <c r="B91" s="89"/>
      <c r="C91" s="90"/>
      <c r="D91" s="90"/>
      <c r="E91" s="90"/>
      <c r="F91" s="90"/>
      <c r="G91" s="90"/>
      <c r="H91" s="91"/>
    </row>
    <row r="92" spans="2:24" x14ac:dyDescent="0.25">
      <c r="B92" s="105" t="s">
        <v>107</v>
      </c>
      <c r="C92" s="105"/>
      <c r="D92" s="105"/>
      <c r="E92" s="105"/>
      <c r="F92" s="105"/>
      <c r="G92" s="105"/>
      <c r="H92" s="105"/>
      <c r="J92" s="105" t="s">
        <v>118</v>
      </c>
      <c r="K92" s="105"/>
      <c r="L92" s="105"/>
      <c r="M92" s="105"/>
      <c r="N92" s="105"/>
      <c r="O92" s="105"/>
      <c r="P92" s="105"/>
      <c r="R92" s="105" t="s">
        <v>53</v>
      </c>
      <c r="S92" s="105"/>
      <c r="T92" s="105"/>
      <c r="U92" s="105"/>
      <c r="V92" s="105"/>
      <c r="W92" s="105"/>
      <c r="X92" s="105"/>
    </row>
    <row r="93" spans="2:24" x14ac:dyDescent="0.25">
      <c r="B93" s="101"/>
      <c r="C93" s="101"/>
      <c r="D93" s="101"/>
      <c r="E93" s="101"/>
      <c r="F93" s="101"/>
      <c r="G93" s="101"/>
      <c r="H93" s="101"/>
      <c r="J93" s="101"/>
      <c r="K93" s="101"/>
      <c r="L93" s="101"/>
      <c r="M93" s="101"/>
      <c r="N93" s="101"/>
      <c r="O93" s="101"/>
      <c r="P93" s="101"/>
      <c r="R93" s="101"/>
      <c r="S93" s="101"/>
      <c r="T93" s="101"/>
      <c r="U93" s="101"/>
      <c r="V93" s="101"/>
      <c r="W93" s="101"/>
      <c r="X93" s="101"/>
    </row>
    <row r="94" spans="2:24" ht="18.75" x14ac:dyDescent="0.3">
      <c r="B94" s="3" t="s">
        <v>17</v>
      </c>
      <c r="C94" s="102" t="s">
        <v>81</v>
      </c>
      <c r="D94" s="103"/>
      <c r="E94" s="103"/>
      <c r="F94" s="103"/>
      <c r="G94" s="103"/>
      <c r="H94" s="104"/>
      <c r="J94" s="3" t="s">
        <v>16</v>
      </c>
      <c r="K94" s="102" t="s">
        <v>81</v>
      </c>
      <c r="L94" s="103"/>
      <c r="M94" s="103"/>
      <c r="N94" s="103"/>
      <c r="O94" s="103"/>
      <c r="P94" s="104"/>
      <c r="R94" s="16" t="s">
        <v>18</v>
      </c>
      <c r="S94" s="102" t="s">
        <v>81</v>
      </c>
      <c r="T94" s="103"/>
      <c r="U94" s="103"/>
      <c r="V94" s="103"/>
      <c r="W94" s="103"/>
      <c r="X94" s="104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6" t="s">
        <v>79</v>
      </c>
      <c r="D96" s="107"/>
      <c r="E96" s="106" t="s">
        <v>80</v>
      </c>
      <c r="F96" s="107"/>
      <c r="G96" s="106" t="s">
        <v>42</v>
      </c>
      <c r="H96" s="107"/>
      <c r="I96" s="35"/>
      <c r="J96" s="34" t="s">
        <v>0</v>
      </c>
      <c r="K96" s="106" t="s">
        <v>79</v>
      </c>
      <c r="L96" s="107"/>
      <c r="M96" s="106" t="s">
        <v>80</v>
      </c>
      <c r="N96" s="107"/>
      <c r="O96" s="106" t="s">
        <v>42</v>
      </c>
      <c r="P96" s="107"/>
      <c r="R96" s="34" t="s">
        <v>0</v>
      </c>
      <c r="S96" s="106" t="s">
        <v>79</v>
      </c>
      <c r="T96" s="107"/>
      <c r="U96" s="106" t="s">
        <v>80</v>
      </c>
      <c r="V96" s="107"/>
      <c r="W96" s="106" t="s">
        <v>42</v>
      </c>
      <c r="X96" s="107"/>
    </row>
    <row r="97" spans="2:24" x14ac:dyDescent="0.25">
      <c r="B97" s="41">
        <f>VLOOKUP($A15,'Date Reference'!$K$6:$L$36,2,FALSE)</f>
        <v>44866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20</v>
      </c>
      <c r="I97" s="76"/>
      <c r="J97" s="74">
        <f>VLOOKUP($A15,'Date Reference'!$K$6:$L$36,2,FALSE)</f>
        <v>44866</v>
      </c>
      <c r="K97" s="77">
        <v>15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44866</v>
      </c>
      <c r="S97" s="78">
        <v>15</v>
      </c>
      <c r="T97" s="1">
        <v>75</v>
      </c>
      <c r="U97" s="78">
        <v>15</v>
      </c>
      <c r="V97" s="1">
        <v>67.5</v>
      </c>
      <c r="W97" s="77">
        <v>10</v>
      </c>
      <c r="X97" s="77">
        <v>80</v>
      </c>
    </row>
    <row r="98" spans="2:24" x14ac:dyDescent="0.25">
      <c r="B98" s="41">
        <f>VLOOKUP($A16,'Date Reference'!$K$6:$L$36,2,FALSE)</f>
        <v>44867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20</v>
      </c>
      <c r="I98" s="76"/>
      <c r="J98" s="74">
        <f>VLOOKUP($A16,'Date Reference'!$K$6:$L$36,2,FALSE)</f>
        <v>44867</v>
      </c>
      <c r="K98" s="77">
        <v>7.5</v>
      </c>
      <c r="L98" s="78">
        <v>30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44867</v>
      </c>
      <c r="S98" s="78">
        <v>15</v>
      </c>
      <c r="T98" s="1">
        <v>75</v>
      </c>
      <c r="U98" s="78">
        <v>15</v>
      </c>
      <c r="V98" s="1">
        <v>75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44868</v>
      </c>
      <c r="C99" s="77">
        <v>7.5</v>
      </c>
      <c r="D99" s="78">
        <v>7.5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44868</v>
      </c>
      <c r="K99" s="77">
        <v>7.5</v>
      </c>
      <c r="L99" s="78">
        <v>15</v>
      </c>
      <c r="M99" s="77">
        <v>7.5</v>
      </c>
      <c r="N99" s="78">
        <v>22.5</v>
      </c>
      <c r="O99" s="77">
        <v>10</v>
      </c>
      <c r="P99" s="77">
        <v>10</v>
      </c>
      <c r="Q99" s="76"/>
      <c r="R99" s="74">
        <f>VLOOKUP($A17,'Date Reference'!$K$6:$L$36,2,FALSE)</f>
        <v>44868</v>
      </c>
      <c r="S99" s="78">
        <v>15</v>
      </c>
      <c r="T99" s="1">
        <v>75</v>
      </c>
      <c r="U99" s="78">
        <v>22.5</v>
      </c>
      <c r="V99" s="1">
        <v>67.5</v>
      </c>
      <c r="W99" s="77">
        <v>10</v>
      </c>
      <c r="X99" s="77">
        <v>90</v>
      </c>
    </row>
    <row r="100" spans="2:24" x14ac:dyDescent="0.25">
      <c r="B100" s="41">
        <f>VLOOKUP($A18,'Date Reference'!$K$6:$L$36,2,FALSE)</f>
        <v>44869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44869</v>
      </c>
      <c r="K100" s="77">
        <v>7.5</v>
      </c>
      <c r="L100" s="78">
        <v>15</v>
      </c>
      <c r="M100" s="77">
        <v>7.5</v>
      </c>
      <c r="N100" s="78">
        <v>22.5</v>
      </c>
      <c r="O100" s="77">
        <v>10</v>
      </c>
      <c r="P100" s="77">
        <v>10</v>
      </c>
      <c r="Q100" s="76"/>
      <c r="R100" s="74">
        <f>VLOOKUP($A18,'Date Reference'!$K$6:$L$36,2,FALSE)</f>
        <v>44869</v>
      </c>
      <c r="S100" s="78">
        <v>15</v>
      </c>
      <c r="T100" s="1">
        <v>75</v>
      </c>
      <c r="U100" s="78">
        <v>30</v>
      </c>
      <c r="V100" s="84">
        <v>52.5</v>
      </c>
      <c r="W100" s="77">
        <v>10</v>
      </c>
      <c r="X100" s="77">
        <v>80</v>
      </c>
    </row>
    <row r="101" spans="2:24" x14ac:dyDescent="0.25">
      <c r="B101" s="41">
        <f>VLOOKUP($A19,'Date Reference'!$K$6:$L$36,2,FALSE)</f>
        <v>44870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44870</v>
      </c>
      <c r="K101" s="77">
        <v>7.5</v>
      </c>
      <c r="L101" s="77">
        <v>15</v>
      </c>
      <c r="M101" s="77">
        <v>7.5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44870</v>
      </c>
      <c r="S101" s="77">
        <v>22.5</v>
      </c>
      <c r="T101" s="1">
        <v>60</v>
      </c>
      <c r="U101" s="77">
        <v>15</v>
      </c>
      <c r="V101" s="1">
        <v>82.5</v>
      </c>
      <c r="W101" s="77">
        <v>10</v>
      </c>
      <c r="X101" s="77">
        <v>90</v>
      </c>
    </row>
    <row r="102" spans="2:24" x14ac:dyDescent="0.25">
      <c r="B102" s="41">
        <f>VLOOKUP($A20,'Date Reference'!$K$6:$L$36,2,FALSE)</f>
        <v>44871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44871</v>
      </c>
      <c r="K102" s="77">
        <v>7.5</v>
      </c>
      <c r="L102" s="77">
        <v>22.5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44871</v>
      </c>
      <c r="S102" s="77">
        <v>22.5</v>
      </c>
      <c r="T102" s="1">
        <v>67.5</v>
      </c>
      <c r="U102" s="77">
        <v>22.5</v>
      </c>
      <c r="V102" s="1">
        <v>67.5</v>
      </c>
      <c r="W102" s="77">
        <v>10</v>
      </c>
      <c r="X102" s="77">
        <v>90</v>
      </c>
    </row>
    <row r="103" spans="2:24" x14ac:dyDescent="0.25">
      <c r="B103" s="41">
        <f>VLOOKUP($A21,'Date Reference'!$K$6:$L$36,2,FALSE)</f>
        <v>44872</v>
      </c>
      <c r="C103" s="77">
        <v>15</v>
      </c>
      <c r="D103" s="77">
        <v>15</v>
      </c>
      <c r="E103" s="77">
        <v>7.5</v>
      </c>
      <c r="F103" s="77">
        <v>15</v>
      </c>
      <c r="G103" s="77">
        <v>10</v>
      </c>
      <c r="H103" s="77">
        <v>10</v>
      </c>
      <c r="I103" s="76"/>
      <c r="J103" s="74">
        <f>VLOOKUP($A21,'Date Reference'!$K$6:$L$36,2,FALSE)</f>
        <v>44872</v>
      </c>
      <c r="K103" s="77">
        <v>7.5</v>
      </c>
      <c r="L103" s="77">
        <v>15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44872</v>
      </c>
      <c r="S103" s="77">
        <v>15</v>
      </c>
      <c r="T103" s="1">
        <v>75</v>
      </c>
      <c r="U103" s="77">
        <v>15</v>
      </c>
      <c r="V103" s="1">
        <v>82.5</v>
      </c>
      <c r="W103" s="77">
        <v>10</v>
      </c>
      <c r="X103" s="77">
        <v>80</v>
      </c>
    </row>
    <row r="104" spans="2:24" x14ac:dyDescent="0.25">
      <c r="B104" s="41">
        <f>VLOOKUP($A22,'Date Reference'!$K$6:$L$36,2,FALSE)</f>
        <v>44873</v>
      </c>
      <c r="C104" s="77">
        <v>7.5</v>
      </c>
      <c r="D104" s="77">
        <v>7.5</v>
      </c>
      <c r="E104" s="77">
        <v>7.5</v>
      </c>
      <c r="F104" s="77">
        <v>15</v>
      </c>
      <c r="G104" s="77">
        <v>10</v>
      </c>
      <c r="H104" s="77">
        <v>10</v>
      </c>
      <c r="I104" s="76"/>
      <c r="J104" s="74">
        <f>VLOOKUP($A22,'Date Reference'!$K$6:$L$36,2,FALSE)</f>
        <v>44873</v>
      </c>
      <c r="K104" s="77">
        <v>7.5</v>
      </c>
      <c r="L104" s="77">
        <v>15</v>
      </c>
      <c r="M104" s="77">
        <v>7.5</v>
      </c>
      <c r="N104" s="77">
        <v>15</v>
      </c>
      <c r="O104" s="77">
        <v>10</v>
      </c>
      <c r="P104" s="77">
        <v>10</v>
      </c>
      <c r="Q104" s="76"/>
      <c r="R104" s="74">
        <f>VLOOKUP($A22,'Date Reference'!$K$6:$L$36,2,FALSE)</f>
        <v>44873</v>
      </c>
      <c r="S104" s="77">
        <v>15</v>
      </c>
      <c r="T104" s="1">
        <v>75</v>
      </c>
      <c r="U104" s="77">
        <v>7.5</v>
      </c>
      <c r="V104" s="1">
        <v>82.5</v>
      </c>
      <c r="W104" s="77">
        <v>10</v>
      </c>
      <c r="X104" s="77">
        <v>90</v>
      </c>
    </row>
    <row r="105" spans="2:24" x14ac:dyDescent="0.25">
      <c r="B105" s="41">
        <f>VLOOKUP($A23,'Date Reference'!$K$6:$L$36,2,FALSE)</f>
        <v>44874</v>
      </c>
      <c r="C105" s="77">
        <v>15</v>
      </c>
      <c r="D105" s="79">
        <v>0</v>
      </c>
      <c r="E105" s="77">
        <v>7.5</v>
      </c>
      <c r="F105" s="77">
        <v>15</v>
      </c>
      <c r="G105" s="77">
        <v>10</v>
      </c>
      <c r="H105" s="77">
        <v>10</v>
      </c>
      <c r="I105" s="76"/>
      <c r="J105" s="74">
        <f>VLOOKUP($A23,'Date Reference'!$K$6:$L$36,2,FALSE)</f>
        <v>44874</v>
      </c>
      <c r="K105" s="77">
        <v>7.5</v>
      </c>
      <c r="L105" s="77">
        <v>15</v>
      </c>
      <c r="M105" s="77">
        <v>7.5</v>
      </c>
      <c r="N105" s="77">
        <v>22.5</v>
      </c>
      <c r="O105" s="77">
        <v>10</v>
      </c>
      <c r="P105" s="77">
        <v>10</v>
      </c>
      <c r="Q105" s="76"/>
      <c r="R105" s="74">
        <f>VLOOKUP($A23,'Date Reference'!$K$6:$L$36,2,FALSE)</f>
        <v>44874</v>
      </c>
      <c r="S105" s="77">
        <v>7.5</v>
      </c>
      <c r="T105" s="1">
        <v>67.5</v>
      </c>
      <c r="U105" s="77">
        <v>15</v>
      </c>
      <c r="V105" s="1">
        <v>75</v>
      </c>
      <c r="W105" s="77">
        <v>10</v>
      </c>
      <c r="X105" s="77">
        <v>90</v>
      </c>
    </row>
    <row r="106" spans="2:24" x14ac:dyDescent="0.25">
      <c r="B106" s="41">
        <f>VLOOKUP($A24,'Date Reference'!$K$6:$L$36,2,FALSE)</f>
        <v>44875</v>
      </c>
      <c r="C106" s="77">
        <v>15</v>
      </c>
      <c r="D106" s="77">
        <v>15</v>
      </c>
      <c r="E106" s="77">
        <v>7.5</v>
      </c>
      <c r="F106" s="77">
        <v>22.5</v>
      </c>
      <c r="G106" s="77">
        <v>10</v>
      </c>
      <c r="H106" s="77">
        <v>20</v>
      </c>
      <c r="I106" s="76"/>
      <c r="J106" s="74">
        <f>VLOOKUP($A24,'Date Reference'!$K$6:$L$36,2,FALSE)</f>
        <v>44875</v>
      </c>
      <c r="K106" s="77">
        <v>7.5</v>
      </c>
      <c r="L106" s="77">
        <v>22.5</v>
      </c>
      <c r="M106" s="77">
        <v>7.5</v>
      </c>
      <c r="N106" s="77">
        <v>22.5</v>
      </c>
      <c r="O106" s="77">
        <v>10</v>
      </c>
      <c r="P106" s="77">
        <v>10</v>
      </c>
      <c r="Q106" s="76"/>
      <c r="R106" s="74">
        <f>VLOOKUP($A24,'Date Reference'!$K$6:$L$36,2,FALSE)</f>
        <v>44875</v>
      </c>
      <c r="S106" s="77">
        <v>15</v>
      </c>
      <c r="T106" s="1">
        <v>75</v>
      </c>
      <c r="U106" s="77">
        <v>15</v>
      </c>
      <c r="V106" s="1">
        <v>75</v>
      </c>
      <c r="W106" s="77">
        <v>10</v>
      </c>
      <c r="X106" s="77">
        <v>90</v>
      </c>
    </row>
    <row r="107" spans="2:24" x14ac:dyDescent="0.25">
      <c r="B107" s="41">
        <f>VLOOKUP($A25,'Date Reference'!$K$6:$L$36,2,FALSE)</f>
        <v>44876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44876</v>
      </c>
      <c r="K107" s="77">
        <v>7.5</v>
      </c>
      <c r="L107" s="77">
        <v>22.5</v>
      </c>
      <c r="M107" s="77">
        <v>7.5</v>
      </c>
      <c r="N107" s="77">
        <v>15</v>
      </c>
      <c r="O107" s="77">
        <v>10</v>
      </c>
      <c r="P107" s="77">
        <v>10</v>
      </c>
      <c r="Q107" s="76"/>
      <c r="R107" s="74">
        <f>VLOOKUP($A25,'Date Reference'!$K$6:$L$36,2,FALSE)</f>
        <v>44876</v>
      </c>
      <c r="S107" s="77">
        <v>15</v>
      </c>
      <c r="T107" s="1">
        <v>75</v>
      </c>
      <c r="U107" s="77">
        <v>15</v>
      </c>
      <c r="V107" s="1">
        <v>75</v>
      </c>
      <c r="W107" s="77">
        <v>10</v>
      </c>
      <c r="X107" s="77">
        <v>90</v>
      </c>
    </row>
    <row r="108" spans="2:24" x14ac:dyDescent="0.25">
      <c r="B108" s="41">
        <f>VLOOKUP($A26,'Date Reference'!$K$6:$L$36,2,FALSE)</f>
        <v>44877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44877</v>
      </c>
      <c r="K108" s="77">
        <v>22.5</v>
      </c>
      <c r="L108" s="77">
        <v>7.5</v>
      </c>
      <c r="M108" s="77">
        <v>7.5</v>
      </c>
      <c r="N108" s="77">
        <v>22.5</v>
      </c>
      <c r="O108" s="77">
        <v>10</v>
      </c>
      <c r="P108" s="77">
        <v>10</v>
      </c>
      <c r="Q108" s="76"/>
      <c r="R108" s="74">
        <f>VLOOKUP($A26,'Date Reference'!$K$6:$L$36,2,FALSE)</f>
        <v>44877</v>
      </c>
      <c r="S108" s="77">
        <v>15</v>
      </c>
      <c r="T108" s="1">
        <v>75</v>
      </c>
      <c r="U108" s="77">
        <v>15</v>
      </c>
      <c r="V108" s="1">
        <v>75</v>
      </c>
      <c r="W108" s="77">
        <v>10</v>
      </c>
      <c r="X108" s="77">
        <v>90</v>
      </c>
    </row>
    <row r="109" spans="2:24" x14ac:dyDescent="0.25">
      <c r="B109" s="41">
        <f>VLOOKUP($A27,'Date Reference'!$K$6:$L$36,2,FALSE)</f>
        <v>44878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44878</v>
      </c>
      <c r="K109" s="77">
        <v>7.5</v>
      </c>
      <c r="L109" s="77">
        <v>22.5</v>
      </c>
      <c r="M109" s="77">
        <v>7.5</v>
      </c>
      <c r="N109" s="77">
        <v>22.5</v>
      </c>
      <c r="O109" s="77">
        <v>10</v>
      </c>
      <c r="P109" s="77">
        <v>10</v>
      </c>
      <c r="Q109" s="76"/>
      <c r="R109" s="74">
        <f>VLOOKUP($A27,'Date Reference'!$K$6:$L$36,2,FALSE)</f>
        <v>44878</v>
      </c>
      <c r="S109" s="77">
        <v>7.5</v>
      </c>
      <c r="T109" s="1">
        <v>75</v>
      </c>
      <c r="U109" s="77">
        <v>7.5</v>
      </c>
      <c r="V109" s="1">
        <v>82.5</v>
      </c>
      <c r="W109" s="77">
        <v>10</v>
      </c>
      <c r="X109" s="77">
        <v>90</v>
      </c>
    </row>
    <row r="110" spans="2:24" x14ac:dyDescent="0.25">
      <c r="B110" s="41">
        <f>VLOOKUP($A28,'Date Reference'!$K$6:$L$36,2,FALSE)</f>
        <v>44879</v>
      </c>
      <c r="C110" s="77">
        <v>7.5</v>
      </c>
      <c r="D110" s="77">
        <v>7.5</v>
      </c>
      <c r="E110" s="77">
        <v>7.5</v>
      </c>
      <c r="F110" s="77">
        <v>15</v>
      </c>
      <c r="G110" s="77">
        <v>10</v>
      </c>
      <c r="H110" s="77">
        <v>10</v>
      </c>
      <c r="I110" s="76"/>
      <c r="J110" s="74">
        <f>VLOOKUP($A28,'Date Reference'!$K$6:$L$36,2,FALSE)</f>
        <v>44879</v>
      </c>
      <c r="K110" s="77">
        <v>7.5</v>
      </c>
      <c r="L110" s="77">
        <v>22.5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44879</v>
      </c>
      <c r="S110" s="77">
        <v>15</v>
      </c>
      <c r="T110" s="1">
        <v>60</v>
      </c>
      <c r="U110" s="77">
        <v>7.5</v>
      </c>
      <c r="V110" s="1">
        <v>67.5</v>
      </c>
      <c r="W110" s="77">
        <v>10</v>
      </c>
      <c r="X110" s="77">
        <v>90</v>
      </c>
    </row>
    <row r="111" spans="2:24" x14ac:dyDescent="0.25">
      <c r="B111" s="41">
        <f>VLOOKUP($A29,'Date Reference'!$K$6:$L$36,2,FALSE)</f>
        <v>44880</v>
      </c>
      <c r="C111" s="77">
        <v>7.5</v>
      </c>
      <c r="D111" s="77">
        <v>15</v>
      </c>
      <c r="E111" s="77">
        <v>15</v>
      </c>
      <c r="F111" s="77">
        <v>15</v>
      </c>
      <c r="G111" s="77">
        <v>10</v>
      </c>
      <c r="H111" s="77">
        <v>10</v>
      </c>
      <c r="I111" s="76"/>
      <c r="J111" s="74">
        <f>VLOOKUP($A29,'Date Reference'!$K$6:$L$36,2,FALSE)</f>
        <v>44880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44880</v>
      </c>
      <c r="S111" s="77">
        <v>15</v>
      </c>
      <c r="T111" s="1">
        <v>67.5</v>
      </c>
      <c r="U111" s="77">
        <v>15</v>
      </c>
      <c r="V111" s="1">
        <v>75</v>
      </c>
      <c r="W111" s="77">
        <v>10</v>
      </c>
      <c r="X111" s="77">
        <v>90</v>
      </c>
    </row>
    <row r="112" spans="2:24" x14ac:dyDescent="0.25">
      <c r="B112" s="41">
        <f>VLOOKUP($A30,'Date Reference'!$K$6:$L$36,2,FALSE)</f>
        <v>44881</v>
      </c>
      <c r="C112" s="77">
        <v>7.5</v>
      </c>
      <c r="D112" s="77">
        <v>15</v>
      </c>
      <c r="E112" s="77">
        <v>7.5</v>
      </c>
      <c r="F112" s="77">
        <v>15</v>
      </c>
      <c r="G112" s="77">
        <v>10</v>
      </c>
      <c r="H112" s="77">
        <v>10</v>
      </c>
      <c r="I112" s="76"/>
      <c r="J112" s="74">
        <f>VLOOKUP($A30,'Date Reference'!$K$6:$L$36,2,FALSE)</f>
        <v>44881</v>
      </c>
      <c r="K112" s="77">
        <v>7.5</v>
      </c>
      <c r="L112" s="77">
        <v>22.5</v>
      </c>
      <c r="M112" s="77">
        <v>7.5</v>
      </c>
      <c r="N112" s="77">
        <v>22.5</v>
      </c>
      <c r="O112" s="77">
        <v>10</v>
      </c>
      <c r="P112" s="77">
        <v>10</v>
      </c>
      <c r="Q112" s="76"/>
      <c r="R112" s="74">
        <f>VLOOKUP($A30,'Date Reference'!$K$6:$L$36,2,FALSE)</f>
        <v>44881</v>
      </c>
      <c r="S112" s="77">
        <v>15</v>
      </c>
      <c r="T112" s="1">
        <v>67.5</v>
      </c>
      <c r="U112" s="77">
        <v>15</v>
      </c>
      <c r="V112" s="1">
        <v>67.5</v>
      </c>
      <c r="W112" s="77">
        <v>10</v>
      </c>
      <c r="X112" s="77">
        <v>90</v>
      </c>
    </row>
    <row r="113" spans="2:24" x14ac:dyDescent="0.25">
      <c r="B113" s="41">
        <f>VLOOKUP($A31,'Date Reference'!$K$6:$L$36,2,FALSE)</f>
        <v>44882</v>
      </c>
      <c r="C113" s="77">
        <v>7.5</v>
      </c>
      <c r="D113" s="1">
        <v>15</v>
      </c>
      <c r="E113" s="77">
        <v>7.5</v>
      </c>
      <c r="F113" s="77">
        <v>15</v>
      </c>
      <c r="G113" s="77">
        <v>10</v>
      </c>
      <c r="H113" s="77">
        <v>10</v>
      </c>
      <c r="I113" s="76"/>
      <c r="J113" s="74">
        <f>VLOOKUP($A31,'Date Reference'!$K$6:$L$36,2,FALSE)</f>
        <v>44882</v>
      </c>
      <c r="K113" s="77">
        <v>7.5</v>
      </c>
      <c r="L113" s="77">
        <v>15</v>
      </c>
      <c r="M113" s="77">
        <v>7.5</v>
      </c>
      <c r="N113" s="77">
        <v>15</v>
      </c>
      <c r="O113" s="77">
        <v>10</v>
      </c>
      <c r="P113" s="77">
        <v>10</v>
      </c>
      <c r="Q113" s="76"/>
      <c r="R113" s="74">
        <f>VLOOKUP($A31,'Date Reference'!$K$6:$L$36,2,FALSE)</f>
        <v>44882</v>
      </c>
      <c r="S113" s="77">
        <v>15</v>
      </c>
      <c r="T113" s="1">
        <v>90</v>
      </c>
      <c r="U113" s="77">
        <v>15</v>
      </c>
      <c r="V113" s="1">
        <v>67.5</v>
      </c>
      <c r="W113" s="77">
        <v>10</v>
      </c>
      <c r="X113" s="77">
        <v>90</v>
      </c>
    </row>
    <row r="114" spans="2:24" x14ac:dyDescent="0.25">
      <c r="B114" s="41">
        <f>VLOOKUP($A32,'Date Reference'!$K$6:$L$36,2,FALSE)</f>
        <v>44883</v>
      </c>
      <c r="C114" s="77">
        <v>7.5</v>
      </c>
      <c r="D114" s="77">
        <v>15</v>
      </c>
      <c r="E114" s="77">
        <v>7.5</v>
      </c>
      <c r="F114" s="77">
        <v>15</v>
      </c>
      <c r="G114" s="77">
        <v>10</v>
      </c>
      <c r="H114" s="77">
        <v>10</v>
      </c>
      <c r="I114" s="76"/>
      <c r="J114" s="74">
        <f>VLOOKUP($A32,'Date Reference'!$K$6:$L$36,2,FALSE)</f>
        <v>44883</v>
      </c>
      <c r="K114" s="77">
        <v>7.5</v>
      </c>
      <c r="L114" s="77">
        <v>22.5</v>
      </c>
      <c r="M114" s="77">
        <v>15</v>
      </c>
      <c r="N114" s="77">
        <v>7.5</v>
      </c>
      <c r="O114" s="77">
        <v>10</v>
      </c>
      <c r="P114" s="77">
        <v>10</v>
      </c>
      <c r="Q114" s="76"/>
      <c r="R114" s="74">
        <f>VLOOKUP($A32,'Date Reference'!$K$6:$L$36,2,FALSE)</f>
        <v>44883</v>
      </c>
      <c r="S114" s="77">
        <v>15</v>
      </c>
      <c r="T114" s="1">
        <v>75</v>
      </c>
      <c r="U114" s="77">
        <v>15</v>
      </c>
      <c r="V114" s="1">
        <v>67.5</v>
      </c>
      <c r="W114" s="77">
        <v>10</v>
      </c>
      <c r="X114" s="77">
        <v>90</v>
      </c>
    </row>
    <row r="115" spans="2:24" x14ac:dyDescent="0.25">
      <c r="B115" s="41">
        <f>VLOOKUP($A33,'Date Reference'!$K$6:$L$36,2,FALSE)</f>
        <v>44884</v>
      </c>
      <c r="C115" s="77">
        <v>7.5</v>
      </c>
      <c r="D115" s="77">
        <v>15</v>
      </c>
      <c r="E115" s="77">
        <v>7.5</v>
      </c>
      <c r="F115" s="77">
        <v>15</v>
      </c>
      <c r="G115" s="77">
        <v>10</v>
      </c>
      <c r="H115" s="77">
        <v>10</v>
      </c>
      <c r="I115" s="76"/>
      <c r="J115" s="74">
        <f>VLOOKUP($A33,'Date Reference'!$K$6:$L$36,2,FALSE)</f>
        <v>44884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44884</v>
      </c>
      <c r="S115" s="77">
        <v>15</v>
      </c>
      <c r="T115" s="1">
        <v>67.5</v>
      </c>
      <c r="U115" s="77">
        <v>15</v>
      </c>
      <c r="V115" s="1">
        <v>67.5</v>
      </c>
      <c r="W115" s="77">
        <v>10</v>
      </c>
      <c r="X115" s="77">
        <v>90</v>
      </c>
    </row>
    <row r="116" spans="2:24" x14ac:dyDescent="0.25">
      <c r="B116" s="41">
        <f>VLOOKUP($A34,'Date Reference'!$K$6:$L$36,2,FALSE)</f>
        <v>44885</v>
      </c>
      <c r="C116" s="77">
        <v>7.5</v>
      </c>
      <c r="D116" s="77">
        <v>15</v>
      </c>
      <c r="E116" s="77">
        <v>7.5</v>
      </c>
      <c r="F116" s="77">
        <v>15</v>
      </c>
      <c r="G116" s="77">
        <v>10</v>
      </c>
      <c r="H116" s="77">
        <v>10</v>
      </c>
      <c r="I116" s="76"/>
      <c r="J116" s="74">
        <f>VLOOKUP($A34,'Date Reference'!$K$6:$L$36,2,FALSE)</f>
        <v>44885</v>
      </c>
      <c r="K116" s="77">
        <v>15</v>
      </c>
      <c r="L116" s="77">
        <v>7.5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44885</v>
      </c>
      <c r="S116" s="77">
        <v>15</v>
      </c>
      <c r="T116" s="1">
        <v>75</v>
      </c>
      <c r="U116" s="77">
        <v>15</v>
      </c>
      <c r="V116" s="1">
        <v>75</v>
      </c>
      <c r="W116" s="77">
        <v>10</v>
      </c>
      <c r="X116" s="77">
        <v>90</v>
      </c>
    </row>
    <row r="117" spans="2:24" x14ac:dyDescent="0.25">
      <c r="B117" s="41">
        <f>VLOOKUP($A35,'Date Reference'!$K$6:$L$36,2,FALSE)</f>
        <v>44886</v>
      </c>
      <c r="C117" s="77">
        <v>7.5</v>
      </c>
      <c r="D117" s="77">
        <v>15</v>
      </c>
      <c r="E117" s="77">
        <v>7.5</v>
      </c>
      <c r="F117" s="77">
        <v>15</v>
      </c>
      <c r="G117" s="77">
        <v>10</v>
      </c>
      <c r="H117" s="77">
        <v>10</v>
      </c>
      <c r="I117" s="76"/>
      <c r="J117" s="74">
        <f>VLOOKUP($A35,'Date Reference'!$K$6:$L$36,2,FALSE)</f>
        <v>44886</v>
      </c>
      <c r="K117" s="77">
        <v>7.5</v>
      </c>
      <c r="L117" s="77">
        <v>15</v>
      </c>
      <c r="M117" s="77">
        <v>7.5</v>
      </c>
      <c r="N117" s="77">
        <v>22.5</v>
      </c>
      <c r="O117" s="77">
        <v>10</v>
      </c>
      <c r="P117" s="77">
        <v>10</v>
      </c>
      <c r="Q117" s="76"/>
      <c r="R117" s="74">
        <f>VLOOKUP($A35,'Date Reference'!$K$6:$L$36,2,FALSE)</f>
        <v>44886</v>
      </c>
      <c r="S117" s="77">
        <v>7.5</v>
      </c>
      <c r="T117" s="1">
        <v>67.5</v>
      </c>
      <c r="U117" s="77">
        <v>15</v>
      </c>
      <c r="V117" s="1">
        <v>75</v>
      </c>
      <c r="W117" s="77">
        <v>10</v>
      </c>
      <c r="X117" s="77">
        <v>80</v>
      </c>
    </row>
    <row r="118" spans="2:24" x14ac:dyDescent="0.25">
      <c r="B118" s="41">
        <f>VLOOKUP($A36,'Date Reference'!$K$6:$L$36,2,FALSE)</f>
        <v>44887</v>
      </c>
      <c r="C118" s="77">
        <v>7.5</v>
      </c>
      <c r="D118" s="77">
        <v>15</v>
      </c>
      <c r="E118" s="77">
        <v>7.5</v>
      </c>
      <c r="F118" s="77">
        <v>15</v>
      </c>
      <c r="G118" s="77">
        <v>10</v>
      </c>
      <c r="H118" s="77">
        <v>10</v>
      </c>
      <c r="I118" s="76"/>
      <c r="J118" s="74">
        <f>VLOOKUP($A36,'Date Reference'!$K$6:$L$36,2,FALSE)</f>
        <v>44887</v>
      </c>
      <c r="K118" s="77">
        <v>7.5</v>
      </c>
      <c r="L118" s="77">
        <v>22.5</v>
      </c>
      <c r="M118" s="77">
        <v>7.5</v>
      </c>
      <c r="N118" s="77">
        <v>15</v>
      </c>
      <c r="O118" s="77">
        <v>10</v>
      </c>
      <c r="P118" s="77">
        <v>10</v>
      </c>
      <c r="Q118" s="76"/>
      <c r="R118" s="74">
        <f>VLOOKUP($A36,'Date Reference'!$K$6:$L$36,2,FALSE)</f>
        <v>44887</v>
      </c>
      <c r="S118" s="77">
        <v>7.5</v>
      </c>
      <c r="T118" s="1">
        <v>82.5</v>
      </c>
      <c r="U118" s="77">
        <v>7.5</v>
      </c>
      <c r="V118" s="1">
        <v>82.5</v>
      </c>
      <c r="W118" s="77">
        <v>10</v>
      </c>
      <c r="X118" s="77">
        <v>80</v>
      </c>
    </row>
    <row r="119" spans="2:24" x14ac:dyDescent="0.25">
      <c r="B119" s="41">
        <f>VLOOKUP($A37,'Date Reference'!$K$6:$L$36,2,FALSE)</f>
        <v>44888</v>
      </c>
      <c r="C119" s="77">
        <v>7.5</v>
      </c>
      <c r="D119" s="77">
        <v>15</v>
      </c>
      <c r="E119" s="77">
        <v>7.5</v>
      </c>
      <c r="F119" s="77">
        <v>15</v>
      </c>
      <c r="G119" s="77">
        <v>10</v>
      </c>
      <c r="H119" s="77">
        <v>10</v>
      </c>
      <c r="I119" s="76"/>
      <c r="J119" s="74">
        <f>VLOOKUP($A37,'Date Reference'!$K$6:$L$36,2,FALSE)</f>
        <v>44888</v>
      </c>
      <c r="K119" s="77">
        <v>7.5</v>
      </c>
      <c r="L119" s="77">
        <v>22.5</v>
      </c>
      <c r="M119" s="77">
        <v>7.5</v>
      </c>
      <c r="N119" s="77">
        <v>15</v>
      </c>
      <c r="O119" s="77">
        <v>10</v>
      </c>
      <c r="P119" s="77">
        <v>10</v>
      </c>
      <c r="Q119" s="76"/>
      <c r="R119" s="74">
        <f>VLOOKUP($A37,'Date Reference'!$K$6:$L$36,2,FALSE)</f>
        <v>44888</v>
      </c>
      <c r="S119" s="77">
        <v>15</v>
      </c>
      <c r="T119" s="1">
        <v>67.5</v>
      </c>
      <c r="U119" s="77">
        <v>7.5</v>
      </c>
      <c r="V119" s="1">
        <v>82.5</v>
      </c>
      <c r="W119" s="77">
        <v>10</v>
      </c>
      <c r="X119" s="77">
        <v>90</v>
      </c>
    </row>
    <row r="120" spans="2:24" x14ac:dyDescent="0.25">
      <c r="B120" s="41">
        <f>VLOOKUP($A38,'Date Reference'!$K$6:$L$36,2,FALSE)</f>
        <v>44889</v>
      </c>
      <c r="C120" s="77">
        <v>15</v>
      </c>
      <c r="D120" s="77">
        <v>15</v>
      </c>
      <c r="E120" s="77">
        <v>7.5</v>
      </c>
      <c r="F120" s="77">
        <v>15</v>
      </c>
      <c r="G120" s="77">
        <v>10</v>
      </c>
      <c r="H120" s="77">
        <v>10</v>
      </c>
      <c r="I120" s="76"/>
      <c r="J120" s="74">
        <f>VLOOKUP($A38,'Date Reference'!$K$6:$L$36,2,FALSE)</f>
        <v>44889</v>
      </c>
      <c r="K120" s="77">
        <v>7.5</v>
      </c>
      <c r="L120" s="77">
        <v>7.5</v>
      </c>
      <c r="M120" s="77">
        <v>15</v>
      </c>
      <c r="N120" s="77">
        <v>7.5</v>
      </c>
      <c r="O120" s="77">
        <v>10</v>
      </c>
      <c r="P120" s="77">
        <v>10</v>
      </c>
      <c r="Q120" s="76"/>
      <c r="R120" s="74">
        <f>VLOOKUP($A38,'Date Reference'!$K$6:$L$36,2,FALSE)</f>
        <v>44889</v>
      </c>
      <c r="S120" s="77">
        <v>7.5</v>
      </c>
      <c r="T120" s="1">
        <v>82.5</v>
      </c>
      <c r="U120" s="77">
        <v>15</v>
      </c>
      <c r="V120" s="1">
        <v>67.5</v>
      </c>
      <c r="W120" s="77">
        <v>10</v>
      </c>
      <c r="X120" s="77">
        <v>90</v>
      </c>
    </row>
    <row r="121" spans="2:24" x14ac:dyDescent="0.25">
      <c r="B121" s="41">
        <f>VLOOKUP($A39,'Date Reference'!$K$6:$L$36,2,FALSE)</f>
        <v>44890</v>
      </c>
      <c r="C121" s="77">
        <v>7.5</v>
      </c>
      <c r="D121" s="77">
        <v>15</v>
      </c>
      <c r="E121" s="77">
        <v>7.5</v>
      </c>
      <c r="F121" s="77">
        <v>15</v>
      </c>
      <c r="G121" s="77">
        <v>10</v>
      </c>
      <c r="H121" s="77">
        <v>10</v>
      </c>
      <c r="I121" s="76"/>
      <c r="J121" s="74">
        <f>VLOOKUP($A39,'Date Reference'!$K$6:$L$36,2,FALSE)</f>
        <v>44890</v>
      </c>
      <c r="K121" s="77">
        <v>7.5</v>
      </c>
      <c r="L121" s="77">
        <v>15</v>
      </c>
      <c r="M121" s="77">
        <v>7.5</v>
      </c>
      <c r="N121" s="77">
        <v>15</v>
      </c>
      <c r="O121" s="77">
        <v>10</v>
      </c>
      <c r="P121" s="77">
        <v>10</v>
      </c>
      <c r="Q121" s="76"/>
      <c r="R121" s="74">
        <f>VLOOKUP($A39,'Date Reference'!$K$6:$L$36,2,FALSE)</f>
        <v>44890</v>
      </c>
      <c r="S121" s="77">
        <v>7.5</v>
      </c>
      <c r="T121" s="1">
        <v>67.5</v>
      </c>
      <c r="U121" s="77">
        <v>7.5</v>
      </c>
      <c r="V121" s="1">
        <v>82.5</v>
      </c>
      <c r="W121" s="77">
        <v>10</v>
      </c>
      <c r="X121" s="77">
        <v>90</v>
      </c>
    </row>
    <row r="122" spans="2:24" x14ac:dyDescent="0.25">
      <c r="B122" s="41">
        <f>VLOOKUP($A40,'Date Reference'!$K$6:$L$36,2,FALSE)</f>
        <v>44891</v>
      </c>
      <c r="C122" s="77">
        <v>7.5</v>
      </c>
      <c r="D122" s="77">
        <v>15</v>
      </c>
      <c r="E122" s="77">
        <v>7.5</v>
      </c>
      <c r="F122" s="77">
        <v>15</v>
      </c>
      <c r="G122" s="77">
        <v>10</v>
      </c>
      <c r="H122" s="77">
        <v>10</v>
      </c>
      <c r="I122" s="76"/>
      <c r="J122" s="74">
        <f>VLOOKUP($A40,'Date Reference'!$K$6:$L$36,2,FALSE)</f>
        <v>44891</v>
      </c>
      <c r="K122" s="77">
        <v>7.5</v>
      </c>
      <c r="L122" s="77">
        <v>15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44891</v>
      </c>
      <c r="S122" s="77">
        <v>15</v>
      </c>
      <c r="T122" s="84">
        <v>52.5</v>
      </c>
      <c r="U122" s="77">
        <v>15</v>
      </c>
      <c r="V122" s="1">
        <v>75</v>
      </c>
      <c r="W122" s="77">
        <v>10</v>
      </c>
      <c r="X122" s="77">
        <v>90</v>
      </c>
    </row>
    <row r="123" spans="2:24" x14ac:dyDescent="0.25">
      <c r="B123" s="41">
        <f>VLOOKUP($A41,'Date Reference'!$K$6:$L$36,2,FALSE)</f>
        <v>44892</v>
      </c>
      <c r="C123" s="77">
        <v>7.5</v>
      </c>
      <c r="D123" s="77">
        <v>15</v>
      </c>
      <c r="E123" s="77">
        <v>7.5</v>
      </c>
      <c r="F123" s="77">
        <v>15</v>
      </c>
      <c r="G123" s="77">
        <v>10</v>
      </c>
      <c r="H123" s="77">
        <v>10</v>
      </c>
      <c r="I123" s="76"/>
      <c r="J123" s="74">
        <f>VLOOKUP($A41,'Date Reference'!$K$6:$L$36,2,FALSE)</f>
        <v>44892</v>
      </c>
      <c r="K123" s="77">
        <v>7.5</v>
      </c>
      <c r="L123" s="77">
        <v>22.5</v>
      </c>
      <c r="M123" s="77">
        <v>7.5</v>
      </c>
      <c r="N123" s="77">
        <v>15</v>
      </c>
      <c r="O123" s="77">
        <v>10</v>
      </c>
      <c r="P123" s="77">
        <v>10</v>
      </c>
      <c r="Q123" s="76"/>
      <c r="R123" s="74">
        <f>VLOOKUP($A41,'Date Reference'!$K$6:$L$36,2,FALSE)</f>
        <v>44892</v>
      </c>
      <c r="S123" s="77">
        <v>15</v>
      </c>
      <c r="T123" s="1">
        <v>75</v>
      </c>
      <c r="U123" s="77">
        <v>15</v>
      </c>
      <c r="V123" s="1">
        <v>75</v>
      </c>
      <c r="W123" s="77">
        <v>10</v>
      </c>
      <c r="X123" s="77">
        <v>90</v>
      </c>
    </row>
    <row r="124" spans="2:24" x14ac:dyDescent="0.25">
      <c r="B124" s="41">
        <f>VLOOKUP($A42,'Date Reference'!$K$6:$L$36,2,FALSE)</f>
        <v>44893</v>
      </c>
      <c r="C124" s="77">
        <v>7.5</v>
      </c>
      <c r="D124" s="77">
        <v>15</v>
      </c>
      <c r="E124" s="77">
        <v>7.5</v>
      </c>
      <c r="F124" s="77">
        <v>15</v>
      </c>
      <c r="G124" s="77">
        <v>10</v>
      </c>
      <c r="H124" s="77">
        <v>10</v>
      </c>
      <c r="I124" s="76"/>
      <c r="J124" s="74">
        <f>VLOOKUP($A42,'Date Reference'!$K$6:$L$36,2,FALSE)</f>
        <v>44893</v>
      </c>
      <c r="K124" s="77">
        <v>7.5</v>
      </c>
      <c r="L124" s="77">
        <v>15</v>
      </c>
      <c r="M124" s="77">
        <v>7.5</v>
      </c>
      <c r="N124" s="77">
        <v>15</v>
      </c>
      <c r="O124" s="77">
        <v>10</v>
      </c>
      <c r="P124" s="77">
        <v>10</v>
      </c>
      <c r="Q124" s="76"/>
      <c r="R124" s="74">
        <f>VLOOKUP($A42,'Date Reference'!$K$6:$L$36,2,FALSE)</f>
        <v>44893</v>
      </c>
      <c r="S124" s="77">
        <v>15</v>
      </c>
      <c r="T124" s="1">
        <v>75</v>
      </c>
      <c r="U124" s="77">
        <v>22.5</v>
      </c>
      <c r="V124" s="1">
        <v>67.5</v>
      </c>
      <c r="W124" s="77">
        <v>10</v>
      </c>
      <c r="X124" s="77">
        <v>90</v>
      </c>
    </row>
    <row r="125" spans="2:24" x14ac:dyDescent="0.25">
      <c r="B125" s="41">
        <f>VLOOKUP($A43,'Date Reference'!$K$6:$L$36,2,FALSE)</f>
        <v>44894</v>
      </c>
      <c r="C125" s="77">
        <v>7.5</v>
      </c>
      <c r="D125" s="77">
        <v>15</v>
      </c>
      <c r="E125" s="77">
        <v>7.5</v>
      </c>
      <c r="F125" s="77">
        <v>15</v>
      </c>
      <c r="G125" s="77">
        <v>10</v>
      </c>
      <c r="H125" s="77">
        <v>10</v>
      </c>
      <c r="I125" s="76"/>
      <c r="J125" s="74">
        <f>VLOOKUP($A43,'Date Reference'!$K$6:$L$36,2,FALSE)</f>
        <v>44894</v>
      </c>
      <c r="K125" s="77">
        <v>7.5</v>
      </c>
      <c r="L125" s="77">
        <v>15</v>
      </c>
      <c r="M125" s="77">
        <v>7.5</v>
      </c>
      <c r="N125" s="77">
        <v>15</v>
      </c>
      <c r="O125" s="77">
        <v>10</v>
      </c>
      <c r="P125" s="77">
        <v>10</v>
      </c>
      <c r="Q125" s="76"/>
      <c r="R125" s="74">
        <f>VLOOKUP($A43,'Date Reference'!$K$6:$L$36,2,FALSE)</f>
        <v>44894</v>
      </c>
      <c r="S125" s="77">
        <v>15</v>
      </c>
      <c r="T125" s="1">
        <v>75</v>
      </c>
      <c r="U125" s="77">
        <v>15</v>
      </c>
      <c r="V125" s="1">
        <v>75</v>
      </c>
      <c r="W125" s="77">
        <v>10</v>
      </c>
      <c r="X125" s="77">
        <v>90</v>
      </c>
    </row>
    <row r="126" spans="2:24" x14ac:dyDescent="0.25">
      <c r="B126" s="41">
        <f>VLOOKUP($A44,'Date Reference'!$K$6:$L$36,2,FALSE)</f>
        <v>44895</v>
      </c>
      <c r="C126" s="77">
        <v>7.5</v>
      </c>
      <c r="D126" s="77">
        <v>15</v>
      </c>
      <c r="E126" s="77">
        <v>7.5</v>
      </c>
      <c r="F126" s="77">
        <v>15</v>
      </c>
      <c r="G126" s="77">
        <v>10</v>
      </c>
      <c r="H126" s="77">
        <v>10</v>
      </c>
      <c r="I126" s="76"/>
      <c r="J126" s="74">
        <f>VLOOKUP($A44,'Date Reference'!$K$6:$L$36,2,FALSE)</f>
        <v>44895</v>
      </c>
      <c r="K126" s="77">
        <v>7.5</v>
      </c>
      <c r="L126" s="77">
        <v>15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44895</v>
      </c>
      <c r="S126" s="77">
        <v>15</v>
      </c>
      <c r="T126" s="1">
        <v>67.5</v>
      </c>
      <c r="U126" s="77">
        <v>15</v>
      </c>
      <c r="V126" s="1">
        <v>75</v>
      </c>
      <c r="W126" s="77">
        <v>10</v>
      </c>
      <c r="X126" s="77">
        <v>90</v>
      </c>
    </row>
    <row r="127" spans="2:24" ht="15.75" thickBot="1" x14ac:dyDescent="0.3">
      <c r="B127" s="41" t="str">
        <f>VLOOKUP($A45,'Date Reference'!$K$6:$L$36,2,FALSE)</f>
        <v/>
      </c>
      <c r="C127" s="77"/>
      <c r="D127" s="78"/>
      <c r="E127" s="77"/>
      <c r="F127" s="78"/>
      <c r="G127" s="77"/>
      <c r="H127" s="77"/>
      <c r="I127" s="76"/>
      <c r="J127" s="74" t="str">
        <f>VLOOKUP($A45,'Date Reference'!$K$6:$L$36,2,FALSE)</f>
        <v/>
      </c>
      <c r="K127" s="77"/>
      <c r="L127" s="78"/>
      <c r="M127" s="77"/>
      <c r="N127" s="78"/>
      <c r="O127" s="77"/>
      <c r="P127" s="77"/>
      <c r="Q127" s="76"/>
      <c r="R127" s="74" t="str">
        <f>VLOOKUP($A45,'Date Reference'!$K$6:$L$36,2,FALSE)</f>
        <v/>
      </c>
      <c r="S127" s="77"/>
      <c r="T127" s="1"/>
      <c r="U127" s="77"/>
      <c r="V127" s="1"/>
      <c r="W127" s="77"/>
      <c r="X127" s="77"/>
    </row>
    <row r="128" spans="2:24" ht="16.5" thickBot="1" x14ac:dyDescent="0.3">
      <c r="B128" s="32" t="s">
        <v>83</v>
      </c>
      <c r="C128" s="71">
        <f>SUM(C97:C127)-SUMIF($B$97:$B$127,"",C97:C127)</f>
        <v>255</v>
      </c>
      <c r="D128" s="71">
        <f t="shared" ref="D128:H128" si="9">SUM(D97:D127)-SUMIF($B$97:$B$127,"",D97:D127)</f>
        <v>412.5</v>
      </c>
      <c r="E128" s="71">
        <f t="shared" si="9"/>
        <v>232.5</v>
      </c>
      <c r="F128" s="71">
        <f t="shared" si="9"/>
        <v>457.5</v>
      </c>
      <c r="G128" s="71">
        <f t="shared" si="9"/>
        <v>300</v>
      </c>
      <c r="H128" s="71">
        <f t="shared" si="9"/>
        <v>330</v>
      </c>
      <c r="J128" s="32" t="s">
        <v>83</v>
      </c>
      <c r="K128" s="71">
        <f>SUM(K97:K127)-SUMIF($J$97:$J$127,"",K97:K127)</f>
        <v>255</v>
      </c>
      <c r="L128" s="71">
        <f t="shared" ref="L128:P128" si="10">SUM(L97:L127)-SUMIF($J$97:$J$127,"",L97:L127)</f>
        <v>517.5</v>
      </c>
      <c r="M128" s="71">
        <f t="shared" si="10"/>
        <v>240</v>
      </c>
      <c r="N128" s="71">
        <f t="shared" si="10"/>
        <v>495</v>
      </c>
      <c r="O128" s="71">
        <f t="shared" si="10"/>
        <v>300</v>
      </c>
      <c r="P128" s="71">
        <f t="shared" si="10"/>
        <v>300</v>
      </c>
      <c r="Q128" s="4"/>
      <c r="R128" s="32" t="s">
        <v>83</v>
      </c>
      <c r="S128" s="71">
        <f>SUM(S97:S127)-SUMIF($R$97:$R$127,"",S97:S127)</f>
        <v>420</v>
      </c>
      <c r="T128" s="71">
        <f t="shared" ref="T128:X128" si="11">SUM(T97:T127)-SUMIF($R$97:$R$127,"",T97:T127)</f>
        <v>2160</v>
      </c>
      <c r="U128" s="71">
        <f t="shared" si="11"/>
        <v>442.5</v>
      </c>
      <c r="V128" s="71">
        <f t="shared" si="11"/>
        <v>2205</v>
      </c>
      <c r="W128" s="71">
        <f t="shared" si="11"/>
        <v>300</v>
      </c>
      <c r="X128" s="71">
        <f t="shared" si="11"/>
        <v>2640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B49:H50"/>
    <mergeCell ref="B51:H52"/>
    <mergeCell ref="J51:P52"/>
    <mergeCell ref="R51:X52"/>
    <mergeCell ref="C53:H53"/>
    <mergeCell ref="K53:P53"/>
    <mergeCell ref="S53:X53"/>
    <mergeCell ref="AP10:AV11"/>
    <mergeCell ref="AQ12:AV12"/>
    <mergeCell ref="AQ14:AR14"/>
    <mergeCell ref="AS14:AT14"/>
    <mergeCell ref="AU14:AV14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B10:H11"/>
    <mergeCell ref="J10:P11"/>
    <mergeCell ref="R10:X11"/>
    <mergeCell ref="Z10:AF11"/>
    <mergeCell ref="AH10:AN11"/>
    <mergeCell ref="C12:H12"/>
    <mergeCell ref="K12:P12"/>
    <mergeCell ref="S12:X12"/>
    <mergeCell ref="AA12:AF12"/>
    <mergeCell ref="AI12:AN12"/>
  </mergeCells>
  <conditionalFormatting sqref="K45">
    <cfRule type="cellIs" dxfId="362" priority="359" operator="between">
      <formula>7.5</formula>
      <formula>15</formula>
    </cfRule>
  </conditionalFormatting>
  <conditionalFormatting sqref="L45">
    <cfRule type="cellIs" dxfId="361" priority="358" operator="between">
      <formula>7.5</formula>
      <formula>22.5</formula>
    </cfRule>
  </conditionalFormatting>
  <conditionalFormatting sqref="M45">
    <cfRule type="cellIs" dxfId="360" priority="357" operator="between">
      <formula>7.5</formula>
      <formula>15</formula>
    </cfRule>
  </conditionalFormatting>
  <conditionalFormatting sqref="N45">
    <cfRule type="cellIs" dxfId="359" priority="356" operator="between">
      <formula>7.5</formula>
      <formula>22.5</formula>
    </cfRule>
  </conditionalFormatting>
  <conditionalFormatting sqref="D15:D45">
    <cfRule type="cellIs" dxfId="356" priority="352" operator="between">
      <formula>7.5</formula>
      <formula>15</formula>
    </cfRule>
    <cfRule type="cellIs" dxfId="355" priority="353" operator="equal">
      <formula>7.5</formula>
    </cfRule>
  </conditionalFormatting>
  <conditionalFormatting sqref="C15:C45">
    <cfRule type="cellIs" dxfId="354" priority="351" operator="equal">
      <formula>7.5</formula>
    </cfRule>
  </conditionalFormatting>
  <conditionalFormatting sqref="F15:F45">
    <cfRule type="cellIs" dxfId="353" priority="349" operator="between">
      <formula>7.5</formula>
      <formula>15</formula>
    </cfRule>
    <cfRule type="cellIs" dxfId="352" priority="350" operator="equal">
      <formula>7.5</formula>
    </cfRule>
  </conditionalFormatting>
  <conditionalFormatting sqref="E15:E45">
    <cfRule type="cellIs" dxfId="351" priority="348" operator="equal">
      <formula>7.5</formula>
    </cfRule>
  </conditionalFormatting>
  <conditionalFormatting sqref="H15:H45">
    <cfRule type="beginsWith" dxfId="350" priority="347" operator="beginsWith" text="0">
      <formula>LEFT(H15,LEN("0"))="0"</formula>
    </cfRule>
  </conditionalFormatting>
  <conditionalFormatting sqref="G15:G38 G40:G45">
    <cfRule type="cellIs" dxfId="349" priority="345" operator="equal">
      <formula>10</formula>
    </cfRule>
    <cfRule type="beginsWith" dxfId="348" priority="346" operator="beginsWith" text="0">
      <formula>LEFT(G15,LEN("0"))="0"</formula>
    </cfRule>
  </conditionalFormatting>
  <conditionalFormatting sqref="G43">
    <cfRule type="cellIs" dxfId="347" priority="344" operator="lessThan">
      <formula>10</formula>
    </cfRule>
  </conditionalFormatting>
  <conditionalFormatting sqref="AQ45">
    <cfRule type="cellIs" dxfId="346" priority="342" operator="between">
      <formula>7.5</formula>
      <formula>15</formula>
    </cfRule>
    <cfRule type="cellIs" dxfId="345" priority="343" operator="equal">
      <formula>7.5</formula>
    </cfRule>
  </conditionalFormatting>
  <conditionalFormatting sqref="AR45">
    <cfRule type="cellIs" dxfId="344" priority="340" operator="between">
      <formula>7.5</formula>
      <formula>15</formula>
    </cfRule>
    <cfRule type="cellIs" dxfId="343" priority="341" operator="equal">
      <formula>7.5</formula>
    </cfRule>
  </conditionalFormatting>
  <conditionalFormatting sqref="AS45">
    <cfRule type="cellIs" dxfId="342" priority="338" operator="between">
      <formula>7.5</formula>
      <formula>15</formula>
    </cfRule>
    <cfRule type="cellIs" dxfId="341" priority="339" operator="equal">
      <formula>7.5</formula>
    </cfRule>
  </conditionalFormatting>
  <conditionalFormatting sqref="AT45">
    <cfRule type="cellIs" dxfId="340" priority="336" operator="between">
      <formula>7.5</formula>
      <formula>15</formula>
    </cfRule>
    <cfRule type="cellIs" dxfId="339" priority="337" operator="equal">
      <formula>7.5</formula>
    </cfRule>
  </conditionalFormatting>
  <conditionalFormatting sqref="AU45">
    <cfRule type="cellIs" dxfId="334" priority="330" operator="equal">
      <formula>10</formula>
    </cfRule>
    <cfRule type="beginsWith" dxfId="333" priority="331" operator="beginsWith" text="0">
      <formula>LEFT(AU45,LEN("0"))="0"</formula>
    </cfRule>
  </conditionalFormatting>
  <conditionalFormatting sqref="AV45">
    <cfRule type="cellIs" dxfId="332" priority="328" operator="equal">
      <formula>10</formula>
    </cfRule>
    <cfRule type="beginsWith" dxfId="331" priority="329" operator="beginsWith" text="0">
      <formula>LEFT(AV45,LEN("0"))="0"</formula>
    </cfRule>
  </conditionalFormatting>
  <conditionalFormatting sqref="AB45">
    <cfRule type="cellIs" dxfId="330" priority="326" operator="between">
      <formula>7.5</formula>
      <formula>15</formula>
    </cfRule>
    <cfRule type="cellIs" dxfId="329" priority="327" operator="equal">
      <formula>7.5</formula>
    </cfRule>
  </conditionalFormatting>
  <conditionalFormatting sqref="AA45">
    <cfRule type="cellIs" dxfId="328" priority="325" operator="equal">
      <formula>7.5</formula>
    </cfRule>
  </conditionalFormatting>
  <conditionalFormatting sqref="AF45">
    <cfRule type="beginsWith" dxfId="327" priority="321" operator="beginsWith" text="0">
      <formula>LEFT(AF45,LEN("0"))="0"</formula>
    </cfRule>
  </conditionalFormatting>
  <conditionalFormatting sqref="AE45">
    <cfRule type="cellIs" dxfId="326" priority="319" operator="equal">
      <formula>10</formula>
    </cfRule>
    <cfRule type="beginsWith" dxfId="325" priority="320" operator="beginsWith" text="0">
      <formula>LEFT(AE45,LEN("0"))="0"</formula>
    </cfRule>
  </conditionalFormatting>
  <conditionalFormatting sqref="AJ45">
    <cfRule type="cellIs" dxfId="324" priority="317" operator="between">
      <formula>7.5</formula>
      <formula>15</formula>
    </cfRule>
    <cfRule type="cellIs" dxfId="323" priority="318" operator="equal">
      <formula>7.5</formula>
    </cfRule>
  </conditionalFormatting>
  <conditionalFormatting sqref="AI45">
    <cfRule type="cellIs" dxfId="322" priority="316" operator="equal">
      <formula>7.5</formula>
    </cfRule>
  </conditionalFormatting>
  <conditionalFormatting sqref="AL45">
    <cfRule type="cellIs" dxfId="321" priority="314" operator="between">
      <formula>7.5</formula>
      <formula>15</formula>
    </cfRule>
    <cfRule type="cellIs" dxfId="320" priority="315" operator="equal">
      <formula>7.5</formula>
    </cfRule>
  </conditionalFormatting>
  <conditionalFormatting sqref="AK45">
    <cfRule type="cellIs" dxfId="319" priority="313" operator="equal">
      <formula>7.5</formula>
    </cfRule>
  </conditionalFormatting>
  <conditionalFormatting sqref="AM45">
    <cfRule type="cellIs" dxfId="318" priority="311" operator="equal">
      <formula>10</formula>
    </cfRule>
    <cfRule type="beginsWith" dxfId="317" priority="312" operator="beginsWith" text="0">
      <formula>LEFT(AM45,LEN("0"))="0"</formula>
    </cfRule>
  </conditionalFormatting>
  <conditionalFormatting sqref="AN45">
    <cfRule type="cellIs" dxfId="316" priority="309" operator="equal">
      <formula>10</formula>
    </cfRule>
    <cfRule type="beginsWith" dxfId="315" priority="310" operator="beginsWith" text="0">
      <formula>LEFT(AN45,LEN("0"))="0"</formula>
    </cfRule>
  </conditionalFormatting>
  <conditionalFormatting sqref="S45">
    <cfRule type="cellIs" dxfId="314" priority="307" operator="between">
      <formula>7.5</formula>
      <formula>15</formula>
    </cfRule>
    <cfRule type="cellIs" dxfId="313" priority="308" operator="equal">
      <formula>7.5</formula>
    </cfRule>
  </conditionalFormatting>
  <conditionalFormatting sqref="T45">
    <cfRule type="cellIs" dxfId="312" priority="306" operator="equal">
      <formula>7.5</formula>
    </cfRule>
  </conditionalFormatting>
  <conditionalFormatting sqref="U45">
    <cfRule type="cellIs" dxfId="311" priority="304" operator="between">
      <formula>7.5</formula>
      <formula>15</formula>
    </cfRule>
    <cfRule type="cellIs" dxfId="310" priority="305" operator="equal">
      <formula>7.5</formula>
    </cfRule>
  </conditionalFormatting>
  <conditionalFormatting sqref="V45">
    <cfRule type="cellIs" dxfId="309" priority="303" operator="equal">
      <formula>7.5</formula>
    </cfRule>
  </conditionalFormatting>
  <conditionalFormatting sqref="X45">
    <cfRule type="beginsWith" dxfId="308" priority="302" operator="beginsWith" text="0">
      <formula>LEFT(X45,LEN("0"))="0"</formula>
    </cfRule>
  </conditionalFormatting>
  <conditionalFormatting sqref="W45">
    <cfRule type="cellIs" dxfId="307" priority="300" operator="equal">
      <formula>10</formula>
    </cfRule>
    <cfRule type="beginsWith" dxfId="306" priority="301" operator="beginsWith" text="0">
      <formula>LEFT(W45,LEN("0"))="0"</formula>
    </cfRule>
  </conditionalFormatting>
  <conditionalFormatting sqref="L86">
    <cfRule type="cellIs" dxfId="305" priority="298" operator="between">
      <formula>7.5</formula>
      <formula>15</formula>
    </cfRule>
    <cfRule type="cellIs" dxfId="304" priority="299" operator="equal">
      <formula>7.5</formula>
    </cfRule>
  </conditionalFormatting>
  <conditionalFormatting sqref="K86">
    <cfRule type="cellIs" dxfId="303" priority="297" operator="equal">
      <formula>7.5</formula>
    </cfRule>
  </conditionalFormatting>
  <conditionalFormatting sqref="M86">
    <cfRule type="cellIs" dxfId="302" priority="296" operator="equal">
      <formula>7.5</formula>
    </cfRule>
  </conditionalFormatting>
  <conditionalFormatting sqref="N86">
    <cfRule type="cellIs" dxfId="301" priority="295" operator="equal">
      <formula>7.5</formula>
    </cfRule>
  </conditionalFormatting>
  <conditionalFormatting sqref="O86">
    <cfRule type="beginsWith" dxfId="300" priority="294" operator="beginsWith" text="0">
      <formula>LEFT(O86,LEN("0"))="0"</formula>
    </cfRule>
  </conditionalFormatting>
  <conditionalFormatting sqref="P86">
    <cfRule type="cellIs" dxfId="299" priority="292" operator="equal">
      <formula>10</formula>
    </cfRule>
    <cfRule type="beginsWith" dxfId="298" priority="293" operator="beginsWith" text="0">
      <formula>LEFT(P86,LEN("0"))="0"</formula>
    </cfRule>
  </conditionalFormatting>
  <conditionalFormatting sqref="T86">
    <cfRule type="cellIs" dxfId="282" priority="275" operator="between">
      <formula>7.5</formula>
      <formula>15</formula>
    </cfRule>
    <cfRule type="cellIs" dxfId="281" priority="276" operator="equal">
      <formula>7.5</formula>
    </cfRule>
  </conditionalFormatting>
  <conditionalFormatting sqref="S86">
    <cfRule type="cellIs" dxfId="280" priority="274" operator="equal">
      <formula>7.5</formula>
    </cfRule>
  </conditionalFormatting>
  <conditionalFormatting sqref="V86">
    <cfRule type="cellIs" dxfId="279" priority="272" operator="between">
      <formula>7.5</formula>
      <formula>15</formula>
    </cfRule>
    <cfRule type="cellIs" dxfId="278" priority="273" operator="equal">
      <formula>7.5</formula>
    </cfRule>
  </conditionalFormatting>
  <conditionalFormatting sqref="U86">
    <cfRule type="cellIs" dxfId="277" priority="271" operator="equal">
      <formula>7.5</formula>
    </cfRule>
  </conditionalFormatting>
  <conditionalFormatting sqref="W86">
    <cfRule type="beginsWith" dxfId="270" priority="264" operator="beginsWith" text="0">
      <formula>LEFT(W86,LEN("0"))="0"</formula>
    </cfRule>
  </conditionalFormatting>
  <conditionalFormatting sqref="X86">
    <cfRule type="cellIs" dxfId="269" priority="262" operator="equal">
      <formula>10</formula>
    </cfRule>
    <cfRule type="beginsWith" dxfId="268" priority="263" operator="beginsWith" text="0">
      <formula>LEFT(X86,LEN("0"))="0"</formula>
    </cfRule>
  </conditionalFormatting>
  <conditionalFormatting sqref="C86">
    <cfRule type="cellIs" dxfId="246" priority="240" operator="equal">
      <formula>7.5</formula>
    </cfRule>
  </conditionalFormatting>
  <conditionalFormatting sqref="D86">
    <cfRule type="cellIs" dxfId="245" priority="236" operator="between">
      <formula>22.5</formula>
      <formula>30</formula>
    </cfRule>
    <cfRule type="cellIs" dxfId="244" priority="237" operator="between">
      <formula>15</formula>
      <formula>22.5</formula>
    </cfRule>
    <cfRule type="cellIs" dxfId="243" priority="238" operator="between">
      <formula>7.5</formula>
      <formula>15</formula>
    </cfRule>
    <cfRule type="cellIs" dxfId="242" priority="239" operator="equal">
      <formula>7.5</formula>
    </cfRule>
  </conditionalFormatting>
  <conditionalFormatting sqref="E86">
    <cfRule type="cellIs" dxfId="241" priority="235" operator="equal">
      <formula>7.5</formula>
    </cfRule>
  </conditionalFormatting>
  <conditionalFormatting sqref="F86">
    <cfRule type="cellIs" dxfId="240" priority="231" operator="between">
      <formula>22.5</formula>
      <formula>30</formula>
    </cfRule>
    <cfRule type="cellIs" dxfId="239" priority="232" operator="between">
      <formula>15</formula>
      <formula>22.5</formula>
    </cfRule>
    <cfRule type="cellIs" dxfId="238" priority="233" operator="between">
      <formula>7.5</formula>
      <formula>15</formula>
    </cfRule>
    <cfRule type="cellIs" dxfId="237" priority="234" operator="equal">
      <formula>7.5</formula>
    </cfRule>
  </conditionalFormatting>
  <conditionalFormatting sqref="G86">
    <cfRule type="beginsWith" dxfId="236" priority="230" operator="beginsWith" text="0">
      <formula>LEFT(G86,LEN("0"))="0"</formula>
    </cfRule>
  </conditionalFormatting>
  <conditionalFormatting sqref="H86">
    <cfRule type="cellIs" dxfId="235" priority="227" operator="equal">
      <formula>20</formula>
    </cfRule>
    <cfRule type="cellIs" dxfId="234" priority="228" operator="equal">
      <formula>10</formula>
    </cfRule>
    <cfRule type="beginsWith" dxfId="233" priority="229" operator="beginsWith" text="0">
      <formula>LEFT(H86,LEN("0"))="0"</formula>
    </cfRule>
  </conditionalFormatting>
  <conditionalFormatting sqref="D127">
    <cfRule type="cellIs" dxfId="220" priority="214" operator="equal">
      <formula>7.5</formula>
    </cfRule>
  </conditionalFormatting>
  <conditionalFormatting sqref="F127">
    <cfRule type="cellIs" dxfId="219" priority="213" operator="equal">
      <formula>7.5</formula>
    </cfRule>
  </conditionalFormatting>
  <conditionalFormatting sqref="C127">
    <cfRule type="beginsWith" dxfId="218" priority="212" operator="beginsWith" text="0">
      <formula>LEFT(C127,LEN("0"))="0"</formula>
    </cfRule>
  </conditionalFormatting>
  <conditionalFormatting sqref="E127">
    <cfRule type="beginsWith" dxfId="217" priority="211" operator="beginsWith" text="0">
      <formula>LEFT(E127,LEN("0"))="0"</formula>
    </cfRule>
  </conditionalFormatting>
  <conditionalFormatting sqref="G127">
    <cfRule type="beginsWith" dxfId="208" priority="202" operator="beginsWith" text="0">
      <formula>LEFT(G127,LEN("0"))="0"</formula>
    </cfRule>
  </conditionalFormatting>
  <conditionalFormatting sqref="H127">
    <cfRule type="beginsWith" dxfId="207" priority="201" operator="beginsWith" text="0">
      <formula>LEFT(H127,LEN("0"))="0"</formula>
    </cfRule>
  </conditionalFormatting>
  <conditionalFormatting sqref="S127">
    <cfRule type="cellIs" dxfId="206" priority="200" operator="equal">
      <formula>7.5</formula>
    </cfRule>
  </conditionalFormatting>
  <conditionalFormatting sqref="U127">
    <cfRule type="cellIs" dxfId="205" priority="199" operator="equal">
      <formula>7.5</formula>
    </cfRule>
  </conditionalFormatting>
  <conditionalFormatting sqref="T127">
    <cfRule type="cellIs" dxfId="204" priority="198" operator="between">
      <formula>7.5</formula>
      <formula>67.5</formula>
    </cfRule>
  </conditionalFormatting>
  <conditionalFormatting sqref="V127">
    <cfRule type="cellIs" dxfId="203" priority="197" operator="between">
      <formula>7.5</formula>
      <formula>67.5</formula>
    </cfRule>
  </conditionalFormatting>
  <conditionalFormatting sqref="W127">
    <cfRule type="beginsWith" dxfId="184" priority="178" operator="beginsWith" text="0">
      <formula>LEFT(W127,LEN("0"))="0"</formula>
    </cfRule>
  </conditionalFormatting>
  <conditionalFormatting sqref="X127">
    <cfRule type="cellIs" dxfId="183" priority="177" operator="between">
      <formula>10</formula>
      <formula>70</formula>
    </cfRule>
  </conditionalFormatting>
  <conditionalFormatting sqref="AD45">
    <cfRule type="cellIs" dxfId="182" priority="175" operator="between">
      <formula>7.5</formula>
      <formula>15</formula>
    </cfRule>
    <cfRule type="cellIs" dxfId="181" priority="176" operator="equal">
      <formula>7.5</formula>
    </cfRule>
  </conditionalFormatting>
  <conditionalFormatting sqref="AC45">
    <cfRule type="cellIs" dxfId="180" priority="174" operator="equal">
      <formula>7.5</formula>
    </cfRule>
  </conditionalFormatting>
  <conditionalFormatting sqref="P45">
    <cfRule type="beginsWith" dxfId="169" priority="167" operator="beginsWith" text="0">
      <formula>LEFT(P45,LEN("0"))="0"</formula>
    </cfRule>
  </conditionalFormatting>
  <conditionalFormatting sqref="O45">
    <cfRule type="cellIs" dxfId="168" priority="165" operator="equal">
      <formula>10</formula>
    </cfRule>
    <cfRule type="beginsWith" dxfId="167" priority="166" operator="beginsWith" text="0">
      <formula>LEFT(O45,LEN("0"))="0"</formula>
    </cfRule>
  </conditionalFormatting>
  <conditionalFormatting sqref="AQ15:AQ44">
    <cfRule type="cellIs" dxfId="166" priority="163" operator="between">
      <formula>7.5</formula>
      <formula>15</formula>
    </cfRule>
    <cfRule type="cellIs" dxfId="165" priority="164" operator="equal">
      <formula>7.5</formula>
    </cfRule>
  </conditionalFormatting>
  <conditionalFormatting sqref="AR15:AR44">
    <cfRule type="cellIs" dxfId="164" priority="161" operator="between">
      <formula>7.5</formula>
      <formula>15</formula>
    </cfRule>
    <cfRule type="cellIs" dxfId="163" priority="162" operator="equal">
      <formula>7.5</formula>
    </cfRule>
  </conditionalFormatting>
  <conditionalFormatting sqref="AS15:AS44">
    <cfRule type="cellIs" dxfId="162" priority="159" operator="between">
      <formula>7.5</formula>
      <formula>15</formula>
    </cfRule>
    <cfRule type="cellIs" dxfId="161" priority="160" operator="equal">
      <formula>7.5</formula>
    </cfRule>
  </conditionalFormatting>
  <conditionalFormatting sqref="AT15:AT44">
    <cfRule type="cellIs" dxfId="160" priority="157" operator="between">
      <formula>7.5</formula>
      <formula>15</formula>
    </cfRule>
    <cfRule type="cellIs" dxfId="159" priority="158" operator="equal">
      <formula>7.5</formula>
    </cfRule>
  </conditionalFormatting>
  <conditionalFormatting sqref="AU15:AU44">
    <cfRule type="cellIs" dxfId="158" priority="155" operator="equal">
      <formula>10</formula>
    </cfRule>
    <cfRule type="beginsWith" dxfId="157" priority="156" operator="beginsWith" text="0">
      <formula>LEFT(AU15,LEN("0"))="0"</formula>
    </cfRule>
  </conditionalFormatting>
  <conditionalFormatting sqref="AV15:AV44">
    <cfRule type="cellIs" dxfId="156" priority="153" operator="equal">
      <formula>10</formula>
    </cfRule>
    <cfRule type="beginsWith" dxfId="155" priority="154" operator="beginsWith" text="0">
      <formula>LEFT(AV15,LEN("0"))="0"</formula>
    </cfRule>
  </conditionalFormatting>
  <conditionalFormatting sqref="AB15:AB44">
    <cfRule type="cellIs" dxfId="154" priority="151" operator="between">
      <formula>7.5</formula>
      <formula>15</formula>
    </cfRule>
    <cfRule type="cellIs" dxfId="153" priority="152" operator="equal">
      <formula>7.5</formula>
    </cfRule>
  </conditionalFormatting>
  <conditionalFormatting sqref="AA15:AA44">
    <cfRule type="cellIs" dxfId="152" priority="150" operator="equal">
      <formula>7.5</formula>
    </cfRule>
  </conditionalFormatting>
  <conditionalFormatting sqref="AD15:AD44">
    <cfRule type="cellIs" dxfId="151" priority="148" operator="between">
      <formula>7.5</formula>
      <formula>15</formula>
    </cfRule>
    <cfRule type="cellIs" dxfId="150" priority="149" operator="equal">
      <formula>7.5</formula>
    </cfRule>
  </conditionalFormatting>
  <conditionalFormatting sqref="AC15:AC44">
    <cfRule type="cellIs" dxfId="149" priority="147" operator="equal">
      <formula>7.5</formula>
    </cfRule>
  </conditionalFormatting>
  <conditionalFormatting sqref="AF15:AF44">
    <cfRule type="beginsWith" dxfId="148" priority="146" operator="beginsWith" text="0">
      <formula>LEFT(AF15,LEN("0"))="0"</formula>
    </cfRule>
  </conditionalFormatting>
  <conditionalFormatting sqref="AE15:AE44">
    <cfRule type="cellIs" dxfId="147" priority="144" operator="equal">
      <formula>10</formula>
    </cfRule>
    <cfRule type="beginsWith" dxfId="146" priority="145" operator="beginsWith" text="0">
      <formula>LEFT(AE15,LEN("0"))="0"</formula>
    </cfRule>
  </conditionalFormatting>
  <conditionalFormatting sqref="AJ15:AJ44">
    <cfRule type="cellIs" dxfId="145" priority="142" operator="between">
      <formula>7.5</formula>
      <formula>15</formula>
    </cfRule>
    <cfRule type="cellIs" dxfId="144" priority="143" operator="equal">
      <formula>7.5</formula>
    </cfRule>
  </conditionalFormatting>
  <conditionalFormatting sqref="AI15:AI44">
    <cfRule type="cellIs" dxfId="143" priority="141" operator="equal">
      <formula>7.5</formula>
    </cfRule>
  </conditionalFormatting>
  <conditionalFormatting sqref="AL15:AL44">
    <cfRule type="cellIs" dxfId="142" priority="139" operator="between">
      <formula>7.5</formula>
      <formula>15</formula>
    </cfRule>
    <cfRule type="cellIs" dxfId="141" priority="140" operator="equal">
      <formula>7.5</formula>
    </cfRule>
  </conditionalFormatting>
  <conditionalFormatting sqref="AK15:AK44">
    <cfRule type="cellIs" dxfId="140" priority="138" operator="equal">
      <formula>7.5</formula>
    </cfRule>
  </conditionalFormatting>
  <conditionalFormatting sqref="AM15:AM44">
    <cfRule type="cellIs" dxfId="139" priority="136" operator="equal">
      <formula>10</formula>
    </cfRule>
    <cfRule type="beginsWith" dxfId="138" priority="137" operator="beginsWith" text="0">
      <formula>LEFT(AM15,LEN("0"))="0"</formula>
    </cfRule>
  </conditionalFormatting>
  <conditionalFormatting sqref="AN15:AN44">
    <cfRule type="cellIs" dxfId="137" priority="134" operator="equal">
      <formula>10</formula>
    </cfRule>
    <cfRule type="beginsWith" dxfId="136" priority="135" operator="beginsWith" text="0">
      <formula>LEFT(AN15,LEN("0"))="0"</formula>
    </cfRule>
  </conditionalFormatting>
  <conditionalFormatting sqref="L56:L85">
    <cfRule type="cellIs" dxfId="125" priority="122" operator="between">
      <formula>7.5</formula>
      <formula>15</formula>
    </cfRule>
    <cfRule type="cellIs" dxfId="124" priority="123" operator="equal">
      <formula>7.5</formula>
    </cfRule>
  </conditionalFormatting>
  <conditionalFormatting sqref="K56:K85">
    <cfRule type="cellIs" dxfId="123" priority="121" operator="equal">
      <formula>7.5</formula>
    </cfRule>
  </conditionalFormatting>
  <conditionalFormatting sqref="M56:M85">
    <cfRule type="cellIs" dxfId="122" priority="120" operator="equal">
      <formula>7.5</formula>
    </cfRule>
  </conditionalFormatting>
  <conditionalFormatting sqref="N56:N85">
    <cfRule type="cellIs" dxfId="121" priority="119" operator="equal">
      <formula>7.5</formula>
    </cfRule>
  </conditionalFormatting>
  <conditionalFormatting sqref="O56:O85">
    <cfRule type="beginsWith" dxfId="117" priority="118" operator="beginsWith" text="0">
      <formula>LEFT(O56,LEN("0"))="0"</formula>
    </cfRule>
  </conditionalFormatting>
  <conditionalFormatting sqref="P56:P85">
    <cfRule type="cellIs" dxfId="116" priority="116" operator="equal">
      <formula>10</formula>
    </cfRule>
    <cfRule type="beginsWith" dxfId="115" priority="117" operator="beginsWith" text="0">
      <formula>LEFT(P56,LEN("0"))="0"</formula>
    </cfRule>
  </conditionalFormatting>
  <conditionalFormatting sqref="T56:T85">
    <cfRule type="cellIs" dxfId="114" priority="114" operator="between">
      <formula>7.5</formula>
      <formula>15</formula>
    </cfRule>
    <cfRule type="cellIs" dxfId="113" priority="115" operator="equal">
      <formula>7.5</formula>
    </cfRule>
  </conditionalFormatting>
  <conditionalFormatting sqref="S56:S85">
    <cfRule type="cellIs" dxfId="112" priority="113" operator="equal">
      <formula>7.5</formula>
    </cfRule>
  </conditionalFormatting>
  <conditionalFormatting sqref="V56:V85">
    <cfRule type="cellIs" dxfId="105" priority="105" operator="between">
      <formula>7.5</formula>
      <formula>15</formula>
    </cfRule>
    <cfRule type="cellIs" dxfId="104" priority="106" operator="equal">
      <formula>7.5</formula>
    </cfRule>
  </conditionalFormatting>
  <conditionalFormatting sqref="U56:U85">
    <cfRule type="cellIs" dxfId="103" priority="104" operator="equal">
      <formula>7.5</formula>
    </cfRule>
  </conditionalFormatting>
  <conditionalFormatting sqref="W56:W85">
    <cfRule type="beginsWith" dxfId="99" priority="100" operator="beginsWith" text="0">
      <formula>LEFT(W56,LEN("0"))="0"</formula>
    </cfRule>
  </conditionalFormatting>
  <conditionalFormatting sqref="X56:X85">
    <cfRule type="cellIs" dxfId="98" priority="98" operator="equal">
      <formula>10</formula>
    </cfRule>
    <cfRule type="beginsWith" dxfId="97" priority="99" operator="beginsWith" text="0">
      <formula>LEFT(X56,LEN("0"))="0"</formula>
    </cfRule>
  </conditionalFormatting>
  <conditionalFormatting sqref="C56:C85">
    <cfRule type="cellIs" dxfId="96" priority="97" operator="equal">
      <formula>7.5</formula>
    </cfRule>
  </conditionalFormatting>
  <conditionalFormatting sqref="D56:D85">
    <cfRule type="cellIs" dxfId="95" priority="93" operator="between">
      <formula>22.5</formula>
      <formula>30</formula>
    </cfRule>
    <cfRule type="cellIs" dxfId="94" priority="94" operator="between">
      <formula>15</formula>
      <formula>22.5</formula>
    </cfRule>
    <cfRule type="cellIs" dxfId="93" priority="95" operator="between">
      <formula>7.5</formula>
      <formula>15</formula>
    </cfRule>
    <cfRule type="cellIs" dxfId="92" priority="96" operator="equal">
      <formula>7.5</formula>
    </cfRule>
  </conditionalFormatting>
  <conditionalFormatting sqref="E56:E85">
    <cfRule type="cellIs" dxfId="91" priority="92" operator="equal">
      <formula>7.5</formula>
    </cfRule>
  </conditionalFormatting>
  <conditionalFormatting sqref="F56:F85">
    <cfRule type="cellIs" dxfId="90" priority="88" operator="between">
      <formula>22.5</formula>
      <formula>30</formula>
    </cfRule>
    <cfRule type="cellIs" dxfId="89" priority="89" operator="between">
      <formula>15</formula>
      <formula>22.5</formula>
    </cfRule>
    <cfRule type="cellIs" dxfId="88" priority="90" operator="between">
      <formula>7.5</formula>
      <formula>15</formula>
    </cfRule>
    <cfRule type="cellIs" dxfId="87" priority="91" operator="equal">
      <formula>7.5</formula>
    </cfRule>
  </conditionalFormatting>
  <conditionalFormatting sqref="H56:H85">
    <cfRule type="cellIs" dxfId="86" priority="87" operator="equal">
      <formula>10</formula>
    </cfRule>
  </conditionalFormatting>
  <conditionalFormatting sqref="D97:D99 D103:D106 D110:D120">
    <cfRule type="cellIs" dxfId="85" priority="86" operator="equal">
      <formula>7.5</formula>
    </cfRule>
  </conditionalFormatting>
  <conditionalFormatting sqref="C97:C99 C103:C106 C110:C120">
    <cfRule type="beginsWith" dxfId="84" priority="85" operator="beginsWith" text="0">
      <formula>LEFT(C97,LEN("0"))="0"</formula>
    </cfRule>
  </conditionalFormatting>
  <conditionalFormatting sqref="D100:D102">
    <cfRule type="cellIs" dxfId="83" priority="84" operator="equal">
      <formula>7.5</formula>
    </cfRule>
  </conditionalFormatting>
  <conditionalFormatting sqref="C100:C102">
    <cfRule type="beginsWith" dxfId="82" priority="83" operator="beginsWith" text="0">
      <formula>LEFT(C100,LEN("0"))="0"</formula>
    </cfRule>
  </conditionalFormatting>
  <conditionalFormatting sqref="D107:D109">
    <cfRule type="cellIs" dxfId="81" priority="82" operator="equal">
      <formula>7.5</formula>
    </cfRule>
  </conditionalFormatting>
  <conditionalFormatting sqref="C107:C109">
    <cfRule type="beginsWith" dxfId="80" priority="81" operator="beginsWith" text="0">
      <formula>LEFT(C107,LEN("0"))="0"</formula>
    </cfRule>
  </conditionalFormatting>
  <conditionalFormatting sqref="D121:D123">
    <cfRule type="cellIs" dxfId="79" priority="80" operator="equal">
      <formula>7.5</formula>
    </cfRule>
  </conditionalFormatting>
  <conditionalFormatting sqref="C121:C123">
    <cfRule type="beginsWith" dxfId="78" priority="79" operator="beginsWith" text="0">
      <formula>LEFT(C121,LEN("0"))="0"</formula>
    </cfRule>
  </conditionalFormatting>
  <conditionalFormatting sqref="D124:D126">
    <cfRule type="cellIs" dxfId="77" priority="78" operator="equal">
      <formula>7.5</formula>
    </cfRule>
  </conditionalFormatting>
  <conditionalFormatting sqref="C124:C126">
    <cfRule type="beginsWith" dxfId="76" priority="77" operator="beginsWith" text="0">
      <formula>LEFT(C124,LEN("0"))="0"</formula>
    </cfRule>
  </conditionalFormatting>
  <conditionalFormatting sqref="F97:F99 F103:F106 F110:F120">
    <cfRule type="cellIs" dxfId="75" priority="76" operator="equal">
      <formula>7.5</formula>
    </cfRule>
  </conditionalFormatting>
  <conditionalFormatting sqref="E97:E99 E103:E106 E110:E120">
    <cfRule type="beginsWith" dxfId="74" priority="75" operator="beginsWith" text="0">
      <formula>LEFT(E97,LEN("0"))="0"</formula>
    </cfRule>
  </conditionalFormatting>
  <conditionalFormatting sqref="F100:F102">
    <cfRule type="cellIs" dxfId="73" priority="74" operator="equal">
      <formula>7.5</formula>
    </cfRule>
  </conditionalFormatting>
  <conditionalFormatting sqref="E100:E102">
    <cfRule type="beginsWith" dxfId="72" priority="73" operator="beginsWith" text="0">
      <formula>LEFT(E100,LEN("0"))="0"</formula>
    </cfRule>
  </conditionalFormatting>
  <conditionalFormatting sqref="F107:F109">
    <cfRule type="cellIs" dxfId="71" priority="72" operator="equal">
      <formula>7.5</formula>
    </cfRule>
  </conditionalFormatting>
  <conditionalFormatting sqref="E107:E109">
    <cfRule type="beginsWith" dxfId="70" priority="71" operator="beginsWith" text="0">
      <formula>LEFT(E107,LEN("0"))="0"</formula>
    </cfRule>
  </conditionalFormatting>
  <conditionalFormatting sqref="F121:F123">
    <cfRule type="cellIs" dxfId="69" priority="70" operator="equal">
      <formula>7.5</formula>
    </cfRule>
  </conditionalFormatting>
  <conditionalFormatting sqref="E121:E123">
    <cfRule type="beginsWith" dxfId="68" priority="69" operator="beginsWith" text="0">
      <formula>LEFT(E121,LEN("0"))="0"</formula>
    </cfRule>
  </conditionalFormatting>
  <conditionalFormatting sqref="F124:F126">
    <cfRule type="cellIs" dxfId="67" priority="68" operator="equal">
      <formula>7.5</formula>
    </cfRule>
  </conditionalFormatting>
  <conditionalFormatting sqref="E124:E126">
    <cfRule type="beginsWith" dxfId="66" priority="67" operator="beginsWith" text="0">
      <formula>LEFT(E124,LEN("0"))="0"</formula>
    </cfRule>
  </conditionalFormatting>
  <conditionalFormatting sqref="G97:G123">
    <cfRule type="beginsWith" dxfId="65" priority="66" operator="beginsWith" text="0">
      <formula>LEFT(G97,LEN("0"))="0"</formula>
    </cfRule>
  </conditionalFormatting>
  <conditionalFormatting sqref="H97:H123">
    <cfRule type="beginsWith" dxfId="64" priority="65" operator="beginsWith" text="0">
      <formula>LEFT(H97,LEN("0"))="0"</formula>
    </cfRule>
  </conditionalFormatting>
  <conditionalFormatting sqref="G124:G126">
    <cfRule type="beginsWith" dxfId="63" priority="64" operator="beginsWith" text="0">
      <formula>LEFT(G124,LEN("0"))="0"</formula>
    </cfRule>
  </conditionalFormatting>
  <conditionalFormatting sqref="H124:H126">
    <cfRule type="beginsWith" dxfId="62" priority="63" operator="beginsWith" text="0">
      <formula>LEFT(H124,LEN("0"))="0"</formula>
    </cfRule>
  </conditionalFormatting>
  <conditionalFormatting sqref="S97:S104 S119 S116 S110:S114 S126 S106:S107 S122:S124">
    <cfRule type="cellIs" dxfId="61" priority="62" operator="equal">
      <formula>7.5</formula>
    </cfRule>
  </conditionalFormatting>
  <conditionalFormatting sqref="U97:U120 U122:U126">
    <cfRule type="cellIs" dxfId="60" priority="61" operator="equal">
      <formula>7.5</formula>
    </cfRule>
  </conditionalFormatting>
  <conditionalFormatting sqref="V98 V103:V109 V100:V101 V116:V119 V111 V125:V126 V121:V123">
    <cfRule type="cellIs" dxfId="59" priority="60" operator="between">
      <formula>7.5</formula>
      <formula>67.5</formula>
    </cfRule>
  </conditionalFormatting>
  <conditionalFormatting sqref="T97:T120 T123:T125">
    <cfRule type="cellIs" dxfId="58" priority="59" operator="between">
      <formula>7.5</formula>
      <formula>67.5</formula>
    </cfRule>
  </conditionalFormatting>
  <conditionalFormatting sqref="S115">
    <cfRule type="cellIs" dxfId="57" priority="58" operator="equal">
      <formula>7.5</formula>
    </cfRule>
  </conditionalFormatting>
  <conditionalFormatting sqref="S108">
    <cfRule type="cellIs" dxfId="56" priority="57" operator="equal">
      <formula>7.5</formula>
    </cfRule>
  </conditionalFormatting>
  <conditionalFormatting sqref="S125">
    <cfRule type="cellIs" dxfId="55" priority="56" operator="equal">
      <formula>7.5</formula>
    </cfRule>
  </conditionalFormatting>
  <conditionalFormatting sqref="V102">
    <cfRule type="cellIs" dxfId="54" priority="55" operator="between">
      <formula>7.5</formula>
      <formula>67.5</formula>
    </cfRule>
  </conditionalFormatting>
  <conditionalFormatting sqref="V99">
    <cfRule type="cellIs" dxfId="53" priority="54" operator="between">
      <formula>7.5</formula>
      <formula>67.5</formula>
    </cfRule>
  </conditionalFormatting>
  <conditionalFormatting sqref="V115">
    <cfRule type="cellIs" dxfId="52" priority="53" operator="between">
      <formula>7.5</formula>
      <formula>67.5</formula>
    </cfRule>
  </conditionalFormatting>
  <conditionalFormatting sqref="V114">
    <cfRule type="cellIs" dxfId="51" priority="52" operator="between">
      <formula>7.5</formula>
      <formula>67.5</formula>
    </cfRule>
  </conditionalFormatting>
  <conditionalFormatting sqref="V112">
    <cfRule type="cellIs" dxfId="50" priority="51" operator="between">
      <formula>7.5</formula>
      <formula>67.5</formula>
    </cfRule>
  </conditionalFormatting>
  <conditionalFormatting sqref="V110">
    <cfRule type="cellIs" dxfId="49" priority="50" operator="between">
      <formula>7.5</formula>
      <formula>67.5</formula>
    </cfRule>
  </conditionalFormatting>
  <conditionalFormatting sqref="V97">
    <cfRule type="cellIs" dxfId="48" priority="49" operator="between">
      <formula>7.5</formula>
      <formula>67.5</formula>
    </cfRule>
  </conditionalFormatting>
  <conditionalFormatting sqref="S117">
    <cfRule type="cellIs" dxfId="47" priority="48" operator="equal">
      <formula>7.5</formula>
    </cfRule>
  </conditionalFormatting>
  <conditionalFormatting sqref="S109">
    <cfRule type="cellIs" dxfId="46" priority="47" operator="equal">
      <formula>7.5</formula>
    </cfRule>
  </conditionalFormatting>
  <conditionalFormatting sqref="S105">
    <cfRule type="cellIs" dxfId="45" priority="46" operator="equal">
      <formula>7.5</formula>
    </cfRule>
  </conditionalFormatting>
  <conditionalFormatting sqref="T122">
    <cfRule type="cellIs" dxfId="44" priority="45" operator="between">
      <formula>7.5</formula>
      <formula>67.5</formula>
    </cfRule>
  </conditionalFormatting>
  <conditionalFormatting sqref="S120">
    <cfRule type="cellIs" dxfId="43" priority="44" operator="equal">
      <formula>7.5</formula>
    </cfRule>
  </conditionalFormatting>
  <conditionalFormatting sqref="S121">
    <cfRule type="cellIs" dxfId="42" priority="43" operator="equal">
      <formula>7.5</formula>
    </cfRule>
  </conditionalFormatting>
  <conditionalFormatting sqref="U121">
    <cfRule type="cellIs" dxfId="41" priority="42" operator="equal">
      <formula>7.5</formula>
    </cfRule>
  </conditionalFormatting>
  <conditionalFormatting sqref="V124">
    <cfRule type="cellIs" dxfId="40" priority="41" operator="between">
      <formula>7.5</formula>
      <formula>67.5</formula>
    </cfRule>
  </conditionalFormatting>
  <conditionalFormatting sqref="V113">
    <cfRule type="cellIs" dxfId="39" priority="40" operator="between">
      <formula>7.5</formula>
      <formula>67.5</formula>
    </cfRule>
  </conditionalFormatting>
  <conditionalFormatting sqref="V120">
    <cfRule type="cellIs" dxfId="38" priority="39" operator="between">
      <formula>7.5</formula>
      <formula>67.5</formula>
    </cfRule>
  </conditionalFormatting>
  <conditionalFormatting sqref="T126">
    <cfRule type="cellIs" dxfId="37" priority="38" operator="between">
      <formula>7.5</formula>
      <formula>67.5</formula>
    </cfRule>
  </conditionalFormatting>
  <conditionalFormatting sqref="T121">
    <cfRule type="cellIs" dxfId="36" priority="37" operator="between">
      <formula>7.5</formula>
      <formula>67.5</formula>
    </cfRule>
  </conditionalFormatting>
  <conditionalFormatting sqref="S118">
    <cfRule type="cellIs" dxfId="35" priority="36" operator="equal">
      <formula>7.5</formula>
    </cfRule>
  </conditionalFormatting>
  <conditionalFormatting sqref="W97:W126">
    <cfRule type="beginsWith" dxfId="34" priority="35" operator="beginsWith" text="0">
      <formula>LEFT(W97,LEN("0"))="0"</formula>
    </cfRule>
  </conditionalFormatting>
  <conditionalFormatting sqref="X97:X126">
    <cfRule type="cellIs" dxfId="33" priority="34" operator="between">
      <formula>10</formula>
      <formula>70</formula>
    </cfRule>
  </conditionalFormatting>
  <conditionalFormatting sqref="S15:S44">
    <cfRule type="cellIs" dxfId="17" priority="17" operator="between">
      <formula>7.5</formula>
      <formula>15</formula>
    </cfRule>
    <cfRule type="cellIs" dxfId="16" priority="18" operator="equal">
      <formula>7.5</formula>
    </cfRule>
  </conditionalFormatting>
  <conditionalFormatting sqref="T15:T44">
    <cfRule type="cellIs" dxfId="15" priority="16" operator="equal">
      <formula>7.5</formula>
    </cfRule>
  </conditionalFormatting>
  <conditionalFormatting sqref="U15:U44">
    <cfRule type="cellIs" dxfId="14" priority="14" operator="between">
      <formula>7.5</formula>
      <formula>15</formula>
    </cfRule>
    <cfRule type="cellIs" dxfId="13" priority="15" operator="equal">
      <formula>7.5</formula>
    </cfRule>
  </conditionalFormatting>
  <conditionalFormatting sqref="V15:V44">
    <cfRule type="cellIs" dxfId="12" priority="13" operator="equal">
      <formula>7.5</formula>
    </cfRule>
  </conditionalFormatting>
  <conditionalFormatting sqref="X15:X44">
    <cfRule type="beginsWith" dxfId="11" priority="12" operator="beginsWith" text="0">
      <formula>LEFT(X15,LEN("0"))="0"</formula>
    </cfRule>
  </conditionalFormatting>
  <conditionalFormatting sqref="W15:W44">
    <cfRule type="cellIs" dxfId="10" priority="10" operator="equal">
      <formula>10</formula>
    </cfRule>
    <cfRule type="beginsWith" dxfId="9" priority="11" operator="beginsWith" text="0">
      <formula>LEFT(W15,LEN("0"))="0"</formula>
    </cfRule>
  </conditionalFormatting>
  <conditionalFormatting sqref="K15:K44">
    <cfRule type="cellIs" dxfId="8" priority="8" operator="between">
      <formula>7.5</formula>
      <formula>15</formula>
    </cfRule>
    <cfRule type="cellIs" dxfId="7" priority="9" operator="equal">
      <formula>7.5</formula>
    </cfRule>
  </conditionalFormatting>
  <conditionalFormatting sqref="L15:L44">
    <cfRule type="cellIs" dxfId="6" priority="7" operator="equal">
      <formula>7.5</formula>
    </cfRule>
  </conditionalFormatting>
  <conditionalFormatting sqref="M15:M44">
    <cfRule type="cellIs" dxfId="5" priority="5" operator="between">
      <formula>7.5</formula>
      <formula>15</formula>
    </cfRule>
    <cfRule type="cellIs" dxfId="4" priority="6" operator="equal">
      <formula>7.5</formula>
    </cfRule>
  </conditionalFormatting>
  <conditionalFormatting sqref="N15:N44">
    <cfRule type="cellIs" dxfId="3" priority="4" operator="equal">
      <formula>7.5</formula>
    </cfRule>
  </conditionalFormatting>
  <conditionalFormatting sqref="P15:P44">
    <cfRule type="beginsWith" dxfId="2" priority="3" operator="beginsWith" text="0">
      <formula>LEFT(P15,LEN("0"))="0"</formula>
    </cfRule>
  </conditionalFormatting>
  <conditionalFormatting sqref="O15:O44">
    <cfRule type="cellIs" dxfId="1" priority="1" operator="equal">
      <formula>10</formula>
    </cfRule>
    <cfRule type="beginsWith" dxfId="0" priority="2" operator="beginsWith" text="0">
      <formula>LEFT(O15,LEN("0"))="0"</formula>
    </cfRule>
  </conditionalFormatting>
  <dataValidations count="11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V97:V127 T97:T127" xr:uid="{E81791A5-4C6C-4036-A4D4-095F7015076D}">
      <formula1>$P$9:$P$22</formula1>
    </dataValidation>
    <dataValidation type="list" allowBlank="1" showInputMessage="1" showErrorMessage="1" sqref="K127:N127 C45:F45 AA45:AD45 U97:U127 AI45:AL45 S45:V45 C86:F86 S86:V86 K86:N86 AQ45:AT45 S97:S127 C127:F127 K45:N45 M15:N44" xr:uid="{0FFBA6AD-3A60-4216-BBA9-B0CD13CCAAAF}">
      <formula1>$P$9:$P$16</formula1>
    </dataValidation>
    <dataValidation type="list" allowBlank="1" showInputMessage="1" showErrorMessage="1" sqref="G86 G127:H127 W86:X86 G45:H45 AU45 O86:P86 O127:P127" xr:uid="{BE7A86D3-4B76-4005-9A7D-4EDCF55A4B44}">
      <formula1>$P$17:$P$21</formula1>
    </dataValidation>
    <dataValidation type="list" allowBlank="1" showInputMessage="1" showErrorMessage="1" sqref="AM45:AN45 H86" xr:uid="{222E6D4C-5093-4439-9A43-596F8826F3F1}">
      <formula1>$P$17:$P$26</formula1>
    </dataValidation>
    <dataValidation type="list" allowBlank="1" showInputMessage="1" showErrorMessage="1" sqref="W97:X127" xr:uid="{72C50DC6-FB2C-4BDB-B814-ACF6FB492B0D}">
      <formula1>$P$23:$P$32</formula1>
    </dataValidation>
    <dataValidation type="list" allowBlank="1" showInputMessage="1" showErrorMessage="1" sqref="AV45" xr:uid="{0643F755-FD74-40E8-A7BD-0639EC08F3D6}">
      <formula1>$P$17:$P$23</formula1>
    </dataValidation>
    <dataValidation type="list" allowBlank="1" showInputMessage="1" showErrorMessage="1" sqref="AE45:AF45" xr:uid="{17D04F1E-6215-4E4C-906B-B5FF3E1B6937}">
      <formula1>$P$17:$P$24</formula1>
    </dataValidation>
    <dataValidation type="list" allowBlank="1" showInputMessage="1" showErrorMessage="1" sqref="W45:X45" xr:uid="{5BF71B2E-0E34-4851-A4B3-E93086FF0678}">
      <formula1>$P$17:$P$22</formula1>
    </dataValidation>
    <dataValidation type="list" allowBlank="1" showInputMessage="1" showErrorMessage="1" sqref="S15:V44 K15:L44 AQ15:AT44 AA15:AD44 AI15:AL44 K97:N126 K56:N85 S56:V85 C56:F85 C97:F126 C15:F44" xr:uid="{AAEF8F0D-5D7E-40FF-BDF2-76B2BDAE8690}">
      <formula1>$P$9:$P$19</formula1>
    </dataValidation>
    <dataValidation type="list" allowBlank="1" showInputMessage="1" showErrorMessage="1" sqref="O97:P126 O15:P45 AU15:AV44 AE15:AF44 AM15:AN44 W15:X44 O56:P85 W56:X85 G56:H85 G97:H126 G15:H44" xr:uid="{1C1A0797-3067-4DB6-A6ED-D0D3AF85F4E7}">
      <formula1>$P$28:$P$38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H23" sqref="H23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13" t="s">
        <v>77</v>
      </c>
      <c r="B1" s="114"/>
      <c r="C1" s="52"/>
      <c r="D1" s="122" t="s">
        <v>41</v>
      </c>
      <c r="E1" s="122"/>
      <c r="F1" s="122"/>
      <c r="G1" s="122"/>
      <c r="H1" s="122" t="s">
        <v>42</v>
      </c>
      <c r="I1" s="122"/>
      <c r="J1" s="122"/>
      <c r="K1" s="122"/>
      <c r="L1" s="29"/>
      <c r="M1" s="118" t="s">
        <v>41</v>
      </c>
      <c r="N1" s="119"/>
      <c r="O1" s="118" t="s">
        <v>42</v>
      </c>
      <c r="P1" s="123"/>
      <c r="R1" s="124" t="s">
        <v>76</v>
      </c>
      <c r="S1" s="125"/>
      <c r="U1" s="118" t="s">
        <v>75</v>
      </c>
      <c r="V1" s="123"/>
      <c r="X1" s="118" t="s">
        <v>74</v>
      </c>
      <c r="Y1" s="121"/>
      <c r="Z1" s="121"/>
      <c r="AA1" s="119"/>
    </row>
    <row r="2" spans="1:27" ht="39.75" customHeight="1" x14ac:dyDescent="0.25">
      <c r="A2" s="115"/>
      <c r="B2" s="116"/>
      <c r="C2" s="53"/>
      <c r="D2" s="108" t="s">
        <v>43</v>
      </c>
      <c r="E2" s="108"/>
      <c r="F2" s="108" t="s">
        <v>44</v>
      </c>
      <c r="G2" s="108"/>
      <c r="H2" s="108" t="s">
        <v>43</v>
      </c>
      <c r="I2" s="108"/>
      <c r="J2" s="108" t="s">
        <v>44</v>
      </c>
      <c r="K2" s="108"/>
      <c r="L2" s="28"/>
      <c r="M2" s="109" t="s">
        <v>73</v>
      </c>
      <c r="N2" s="108" t="s">
        <v>46</v>
      </c>
      <c r="O2" s="108" t="s">
        <v>73</v>
      </c>
      <c r="P2" s="108" t="s">
        <v>46</v>
      </c>
      <c r="R2" s="108" t="s">
        <v>72</v>
      </c>
      <c r="S2" s="108" t="s">
        <v>71</v>
      </c>
      <c r="U2" s="108" t="s">
        <v>45</v>
      </c>
      <c r="V2" s="108" t="s">
        <v>46</v>
      </c>
      <c r="X2" s="108" t="s">
        <v>70</v>
      </c>
      <c r="Y2" s="108" t="s">
        <v>69</v>
      </c>
      <c r="Z2" s="108" t="s">
        <v>68</v>
      </c>
      <c r="AA2" s="108" t="s">
        <v>67</v>
      </c>
    </row>
    <row r="3" spans="1:27" ht="38.25" x14ac:dyDescent="0.25">
      <c r="A3" s="117" t="str">
        <f>'Date Reference'!N3</f>
        <v>Nov-2022</v>
      </c>
      <c r="B3" s="117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0"/>
      <c r="N3" s="109"/>
      <c r="O3" s="109"/>
      <c r="P3" s="109"/>
      <c r="R3" s="109"/>
      <c r="S3" s="109"/>
      <c r="U3" s="109"/>
      <c r="V3" s="109"/>
      <c r="X3" s="109"/>
      <c r="Y3" s="109"/>
      <c r="Z3" s="109"/>
      <c r="AA3" s="109"/>
    </row>
    <row r="4" spans="1:27" x14ac:dyDescent="0.25">
      <c r="A4" s="111" t="s">
        <v>66</v>
      </c>
      <c r="B4" s="112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10" t="s">
        <v>65</v>
      </c>
      <c r="B5" s="110"/>
      <c r="C5" s="56" t="s">
        <v>49</v>
      </c>
      <c r="D5" s="48">
        <f>(VLOOKUP(A5,'Planned Staff Hours'!$C$9:$M$21,2,FALSE)+VLOOKUP(A5,'Planned Staff Hours'!$C$9:$M$21,4,FALSE))*'Date Reference'!$L$38</f>
        <v>900</v>
      </c>
      <c r="E5" s="57">
        <f>Gloucestershire!C46+Gloucestershire!E46</f>
        <v>892.5</v>
      </c>
      <c r="F5" s="48">
        <f>(VLOOKUP(A5,'Planned Staff Hours'!$C$9:$M$21,3,FALSE)+VLOOKUP(A5,'Planned Staff Hours'!$C$9:$M$21,5,FALSE))*'Date Reference'!$L$38</f>
        <v>1740</v>
      </c>
      <c r="G5" s="57">
        <f>Gloucestershire!D46+Gloucestershire!F46</f>
        <v>1845</v>
      </c>
      <c r="H5" s="46">
        <f>(VLOOKUP(A5,'Planned Staff Hours'!$C$9:$M$21,6,FALSE))*'Date Reference'!$L$38</f>
        <v>600</v>
      </c>
      <c r="I5" s="46">
        <f>Gloucestershire!G46</f>
        <v>590</v>
      </c>
      <c r="J5" s="83">
        <f>(VLOOKUP(A5,'Planned Staff Hours'!$C$9:$M$21,7,FALSE))*'Date Reference'!$L$38</f>
        <v>699.9</v>
      </c>
      <c r="K5" s="58">
        <f>Gloucestershire!H46</f>
        <v>670</v>
      </c>
      <c r="L5" s="22"/>
      <c r="M5" s="21">
        <f t="shared" ref="M5:M16" si="0">E5/D5</f>
        <v>0.9916666666666667</v>
      </c>
      <c r="N5" s="21">
        <f t="shared" ref="N5:N16" si="1">G5/F5</f>
        <v>1.0603448275862069</v>
      </c>
      <c r="O5" s="21">
        <f t="shared" ref="O5:O16" si="2">I5/H5</f>
        <v>0.98333333333333328</v>
      </c>
      <c r="P5" s="21">
        <f t="shared" ref="P5:P16" si="3">K5/J5</f>
        <v>0.95727961137305329</v>
      </c>
      <c r="R5" s="21">
        <f t="shared" ref="R5:R16" si="4">(E5+G5)/(F5+D5)</f>
        <v>1.0369318181818181</v>
      </c>
      <c r="S5" s="21">
        <f t="shared" ref="S5:S16" si="5">(K5+I5)/(J5+H5)</f>
        <v>0.96930533117932138</v>
      </c>
      <c r="U5" s="21">
        <f t="shared" ref="U5:U16" si="6">(E5+I5)/(H5+D5)</f>
        <v>0.98833333333333329</v>
      </c>
      <c r="V5" s="21">
        <f t="shared" ref="V5:V16" si="7">(K5+G5)/(J5+F5)</f>
        <v>1.0307799499979506</v>
      </c>
      <c r="X5" s="61">
        <v>440</v>
      </c>
      <c r="Y5" s="19">
        <f t="shared" ref="Y5:Y16" si="8">(E5+I5)/X5</f>
        <v>3.3693181818181817</v>
      </c>
      <c r="Z5" s="19">
        <f t="shared" ref="Z5:Z16" si="9">(K5+G5)/X5</f>
        <v>5.7159090909090908</v>
      </c>
      <c r="AA5" s="19">
        <f t="shared" ref="AA5:AA16" si="10">(E5+G5+I5+K5)/X5</f>
        <v>9.0852272727272734</v>
      </c>
    </row>
    <row r="6" spans="1:27" ht="15" customHeight="1" x14ac:dyDescent="0.25">
      <c r="A6" s="110" t="s">
        <v>64</v>
      </c>
      <c r="B6" s="110"/>
      <c r="C6" s="56" t="s">
        <v>49</v>
      </c>
      <c r="D6" s="48">
        <f>(VLOOKUP(A6,'Planned Staff Hours'!$C$9:$M$21,2,FALSE)+VLOOKUP(A6,'Planned Staff Hours'!$C$9:$M$21,4,FALSE))*'Date Reference'!$L$38</f>
        <v>1350</v>
      </c>
      <c r="E6" s="57">
        <f>Gloucestershire!K46+Gloucestershire!M46</f>
        <v>1410</v>
      </c>
      <c r="F6" s="48">
        <f>(VLOOKUP(A6,'Planned Staff Hours'!$C$9:$M$21,3,FALSE)+VLOOKUP(A6,'Planned Staff Hours'!$C$9:$M$21,5,FALSE))*'Date Reference'!$L$38</f>
        <v>1350</v>
      </c>
      <c r="G6" s="57">
        <f>Gloucestershire!L46+Gloucestershire!N46</f>
        <v>1492.5</v>
      </c>
      <c r="H6" s="46">
        <f>(VLOOKUP(A6,'Planned Staff Hours'!$C$9:$M$21,6,FALSE))*'Date Reference'!$L$38</f>
        <v>600</v>
      </c>
      <c r="I6" s="46">
        <f>Gloucestershire!O46</f>
        <v>590</v>
      </c>
      <c r="J6" s="47">
        <f>(VLOOKUP(A6,'Planned Staff Hours'!$C$9:$M$21,7,FALSE))*'Date Reference'!$L$38</f>
        <v>600</v>
      </c>
      <c r="K6" s="58">
        <f>Gloucestershire!P46</f>
        <v>700</v>
      </c>
      <c r="L6" s="22"/>
      <c r="M6" s="21">
        <f t="shared" si="0"/>
        <v>1.0444444444444445</v>
      </c>
      <c r="N6" s="21">
        <f t="shared" si="1"/>
        <v>1.1055555555555556</v>
      </c>
      <c r="O6" s="21">
        <f t="shared" si="2"/>
        <v>0.98333333333333328</v>
      </c>
      <c r="P6" s="21">
        <f t="shared" si="3"/>
        <v>1.1666666666666667</v>
      </c>
      <c r="R6" s="21">
        <f t="shared" si="4"/>
        <v>1.075</v>
      </c>
      <c r="S6" s="21">
        <f t="shared" si="5"/>
        <v>1.075</v>
      </c>
      <c r="U6" s="21">
        <f t="shared" si="6"/>
        <v>1.0256410256410255</v>
      </c>
      <c r="V6" s="21">
        <f t="shared" si="7"/>
        <v>1.1243589743589744</v>
      </c>
      <c r="X6" s="61">
        <v>496</v>
      </c>
      <c r="Y6" s="19">
        <f t="shared" si="8"/>
        <v>4.032258064516129</v>
      </c>
      <c r="Z6" s="19">
        <f t="shared" si="9"/>
        <v>4.4203629032258061</v>
      </c>
      <c r="AA6" s="19">
        <f t="shared" si="10"/>
        <v>8.4526209677419359</v>
      </c>
    </row>
    <row r="7" spans="1:27" ht="15" customHeight="1" x14ac:dyDescent="0.25">
      <c r="A7" s="110" t="s">
        <v>63</v>
      </c>
      <c r="B7" s="110"/>
      <c r="C7" s="56" t="s">
        <v>49</v>
      </c>
      <c r="D7" s="48">
        <f>(VLOOKUP(A7,'Planned Staff Hours'!$C$9:$M$21,2,FALSE)+VLOOKUP(A7,'Planned Staff Hours'!$C$9:$M$21,4,FALSE))*'Date Reference'!$L$38</f>
        <v>1350</v>
      </c>
      <c r="E7" s="57">
        <f>Gloucestershire!S46+Gloucestershire!U46</f>
        <v>1455</v>
      </c>
      <c r="F7" s="48">
        <f>(VLOOKUP(A7,'Planned Staff Hours'!$C$9:$M$21,3,FALSE)+VLOOKUP(A7,'Planned Staff Hours'!$C$9:$M$21,5,FALSE))*'Date Reference'!$L$38</f>
        <v>900</v>
      </c>
      <c r="G7" s="57">
        <f>Gloucestershire!T46+Gloucestershire!V46</f>
        <v>1605</v>
      </c>
      <c r="H7" s="46">
        <f>(VLOOKUP(A7,'Planned Staff Hours'!$C$9:$M$21,6,FALSE))*'Date Reference'!$L$38</f>
        <v>600</v>
      </c>
      <c r="I7" s="46">
        <f>Gloucestershire!W46</f>
        <v>800</v>
      </c>
      <c r="J7" s="47">
        <f>(VLOOKUP(A7,'Planned Staff Hours'!$C$9:$M$21,7,FALSE))*'Date Reference'!$L$38</f>
        <v>300</v>
      </c>
      <c r="K7" s="58">
        <f>Gloucestershire!X46</f>
        <v>680</v>
      </c>
      <c r="L7" s="22"/>
      <c r="M7" s="21">
        <f t="shared" si="0"/>
        <v>1.0777777777777777</v>
      </c>
      <c r="N7" s="21">
        <f t="shared" si="1"/>
        <v>1.7833333333333334</v>
      </c>
      <c r="O7" s="21">
        <f t="shared" si="2"/>
        <v>1.3333333333333333</v>
      </c>
      <c r="P7" s="21">
        <f t="shared" si="3"/>
        <v>2.2666666666666666</v>
      </c>
      <c r="R7" s="21">
        <f t="shared" si="4"/>
        <v>1.36</v>
      </c>
      <c r="S7" s="21">
        <f t="shared" si="5"/>
        <v>1.6444444444444444</v>
      </c>
      <c r="U7" s="21">
        <f t="shared" si="6"/>
        <v>1.1564102564102565</v>
      </c>
      <c r="V7" s="21">
        <f t="shared" si="7"/>
        <v>1.9041666666666666</v>
      </c>
      <c r="X7" s="61">
        <v>511</v>
      </c>
      <c r="Y7" s="19">
        <f t="shared" si="8"/>
        <v>4.4129158512720155</v>
      </c>
      <c r="Z7" s="19">
        <f t="shared" si="9"/>
        <v>4.471624266144814</v>
      </c>
      <c r="AA7" s="19">
        <f t="shared" si="10"/>
        <v>8.8845401174168295</v>
      </c>
    </row>
    <row r="8" spans="1:27" ht="15" customHeight="1" x14ac:dyDescent="0.25">
      <c r="A8" s="110" t="s">
        <v>62</v>
      </c>
      <c r="B8" s="110"/>
      <c r="C8" s="56" t="s">
        <v>49</v>
      </c>
      <c r="D8" s="48">
        <f>(VLOOKUP(A8,'Planned Staff Hours'!$C$9:$M$21,2,FALSE)+VLOOKUP(A8,'Planned Staff Hours'!$C$9:$M$21,4,FALSE))*'Date Reference'!$L$38</f>
        <v>900</v>
      </c>
      <c r="E8" s="57">
        <f>Gloucestershire!AA46+Gloucestershire!AC46</f>
        <v>1020</v>
      </c>
      <c r="F8" s="48">
        <f>(VLOOKUP(A8,'Planned Staff Hours'!$C$9:$M$21,3,FALSE)+VLOOKUP(A8,'Planned Staff Hours'!$C$9:$M$21,5,FALSE))*'Date Reference'!$L$38</f>
        <v>1350</v>
      </c>
      <c r="G8" s="57">
        <f>Gloucestershire!AB46+Gloucestershire!AD46</f>
        <v>2145</v>
      </c>
      <c r="H8" s="46">
        <f>(VLOOKUP(A8,'Planned Staff Hours'!$C$9:$M$21,6,FALSE))*'Date Reference'!$L$38</f>
        <v>600</v>
      </c>
      <c r="I8" s="46">
        <f>Gloucestershire!AE46</f>
        <v>610</v>
      </c>
      <c r="J8" s="47">
        <f>(VLOOKUP(A8,'Planned Staff Hours'!$C$9:$M$21,7,FALSE))*'Date Reference'!$L$38</f>
        <v>300</v>
      </c>
      <c r="K8" s="58">
        <f>Gloucestershire!AF46</f>
        <v>870</v>
      </c>
      <c r="L8" s="22"/>
      <c r="M8" s="21">
        <f t="shared" si="0"/>
        <v>1.1333333333333333</v>
      </c>
      <c r="N8" s="21">
        <f>G8/F8</f>
        <v>1.5888888888888888</v>
      </c>
      <c r="O8" s="21">
        <f t="shared" si="2"/>
        <v>1.0166666666666666</v>
      </c>
      <c r="P8" s="21">
        <f t="shared" si="3"/>
        <v>2.9</v>
      </c>
      <c r="R8" s="21">
        <f t="shared" si="4"/>
        <v>1.4066666666666667</v>
      </c>
      <c r="S8" s="21">
        <f t="shared" si="5"/>
        <v>1.6444444444444444</v>
      </c>
      <c r="U8" s="21">
        <f t="shared" si="6"/>
        <v>1.0866666666666667</v>
      </c>
      <c r="V8" s="21">
        <f t="shared" si="7"/>
        <v>1.8272727272727274</v>
      </c>
      <c r="X8" s="61">
        <v>447</v>
      </c>
      <c r="Y8" s="19">
        <f t="shared" si="8"/>
        <v>3.6465324384787472</v>
      </c>
      <c r="Z8" s="19">
        <f t="shared" si="9"/>
        <v>6.7449664429530198</v>
      </c>
      <c r="AA8" s="19">
        <f t="shared" si="10"/>
        <v>10.391498881431767</v>
      </c>
    </row>
    <row r="9" spans="1:27" ht="15" customHeight="1" x14ac:dyDescent="0.25">
      <c r="A9" s="110" t="s">
        <v>61</v>
      </c>
      <c r="B9" s="110"/>
      <c r="C9" s="56" t="s">
        <v>49</v>
      </c>
      <c r="D9" s="48">
        <f>(VLOOKUP(A9,'Planned Staff Hours'!$C$9:$M$21,2,FALSE)+VLOOKUP(A9,'Planned Staff Hours'!$C$9:$M$21,4,FALSE))*'Date Reference'!$L$38</f>
        <v>900</v>
      </c>
      <c r="E9" s="57">
        <f>Gloucestershire!AI46+Gloucestershire!AK46</f>
        <v>967.5</v>
      </c>
      <c r="F9" s="48">
        <f>(VLOOKUP(A9,'Planned Staff Hours'!$C$9:$M$21,3,FALSE)+VLOOKUP(A9,'Planned Staff Hours'!$C$9:$M$21,5,FALSE))*'Date Reference'!$L$38</f>
        <v>1350</v>
      </c>
      <c r="G9" s="57">
        <f>Gloucestershire!AJ46+Gloucestershire!AL46</f>
        <v>2685</v>
      </c>
      <c r="H9" s="46">
        <f>(VLOOKUP(A9,'Planned Staff Hours'!$C$9:$M$21,6,FALSE))*'Date Reference'!$L$38</f>
        <v>600</v>
      </c>
      <c r="I9" s="46">
        <f>Gloucestershire!AM46</f>
        <v>610</v>
      </c>
      <c r="J9" s="47">
        <f>(VLOOKUP(A9,'Planned Staff Hours'!$C$9:$M$21,7,FALSE))*'Date Reference'!$L$38</f>
        <v>600</v>
      </c>
      <c r="K9" s="58">
        <f>Gloucestershire!AN46</f>
        <v>1320</v>
      </c>
      <c r="L9" s="22"/>
      <c r="M9" s="21">
        <f t="shared" si="0"/>
        <v>1.075</v>
      </c>
      <c r="N9" s="21">
        <f t="shared" si="1"/>
        <v>1.9888888888888889</v>
      </c>
      <c r="O9" s="21">
        <f t="shared" si="2"/>
        <v>1.0166666666666666</v>
      </c>
      <c r="P9" s="21">
        <f t="shared" si="3"/>
        <v>2.2000000000000002</v>
      </c>
      <c r="R9" s="21">
        <f t="shared" si="4"/>
        <v>1.6233333333333333</v>
      </c>
      <c r="S9" s="21">
        <f t="shared" si="5"/>
        <v>1.6083333333333334</v>
      </c>
      <c r="U9" s="21">
        <f t="shared" si="6"/>
        <v>1.0516666666666667</v>
      </c>
      <c r="V9" s="21">
        <f t="shared" si="7"/>
        <v>2.0538461538461537</v>
      </c>
      <c r="X9" s="61">
        <v>289</v>
      </c>
      <c r="Y9" s="19">
        <f t="shared" si="8"/>
        <v>5.4584775086505193</v>
      </c>
      <c r="Z9" s="19">
        <f t="shared" si="9"/>
        <v>13.858131487889274</v>
      </c>
      <c r="AA9" s="19">
        <f t="shared" si="10"/>
        <v>19.316608996539792</v>
      </c>
    </row>
    <row r="10" spans="1:27" ht="15" customHeight="1" x14ac:dyDescent="0.25">
      <c r="A10" s="110" t="s">
        <v>60</v>
      </c>
      <c r="B10" s="110"/>
      <c r="C10" s="56" t="s">
        <v>49</v>
      </c>
      <c r="D10" s="48">
        <f>(VLOOKUP(A10,'Planned Staff Hours'!$C$9:$M$21,2,FALSE)+VLOOKUP(A10,'Planned Staff Hours'!$C$9:$M$21,4,FALSE))*'Date Reference'!$L$38</f>
        <v>1350</v>
      </c>
      <c r="E10" s="57">
        <f>Gloucestershire!AQ46+Gloucestershire!AS46</f>
        <v>1290</v>
      </c>
      <c r="F10" s="48">
        <f>(VLOOKUP(A10,'Planned Staff Hours'!$C$9:$M$21,3,FALSE)+VLOOKUP(A10,'Planned Staff Hours'!$C$9:$M$21,5,FALSE))*'Date Reference'!$L$38</f>
        <v>1350</v>
      </c>
      <c r="G10" s="57">
        <f>Gloucestershire!AR46+Gloucestershire!AT46</f>
        <v>2272.5</v>
      </c>
      <c r="H10" s="46">
        <f>(VLOOKUP(A10,'Planned Staff Hours'!$C$9:$M$21,6,FALSE))*'Date Reference'!$L$38</f>
        <v>600</v>
      </c>
      <c r="I10" s="46">
        <f>Gloucestershire!AU46</f>
        <v>620</v>
      </c>
      <c r="J10" s="47">
        <f>(VLOOKUP(A10,'Planned Staff Hours'!$C$9:$M$21,7,FALSE))*'Date Reference'!$L$38</f>
        <v>600</v>
      </c>
      <c r="K10" s="58">
        <f>Gloucestershire!AV46</f>
        <v>1190</v>
      </c>
      <c r="L10" s="22"/>
      <c r="M10" s="21">
        <f t="shared" si="0"/>
        <v>0.9555555555555556</v>
      </c>
      <c r="N10" s="21">
        <f t="shared" si="1"/>
        <v>1.6833333333333333</v>
      </c>
      <c r="O10" s="21">
        <f t="shared" si="2"/>
        <v>1.0333333333333334</v>
      </c>
      <c r="P10" s="21">
        <f t="shared" si="3"/>
        <v>1.9833333333333334</v>
      </c>
      <c r="R10" s="21">
        <f t="shared" si="4"/>
        <v>1.3194444444444444</v>
      </c>
      <c r="S10" s="21">
        <f t="shared" si="5"/>
        <v>1.5083333333333333</v>
      </c>
      <c r="U10" s="21">
        <f t="shared" si="6"/>
        <v>0.97948717948717945</v>
      </c>
      <c r="V10" s="21">
        <f t="shared" si="7"/>
        <v>1.7756410256410255</v>
      </c>
      <c r="X10" s="61">
        <v>281</v>
      </c>
      <c r="Y10" s="19">
        <f t="shared" si="8"/>
        <v>6.7971530249110321</v>
      </c>
      <c r="Z10" s="19">
        <f t="shared" si="9"/>
        <v>12.322064056939501</v>
      </c>
      <c r="AA10" s="19">
        <f t="shared" si="10"/>
        <v>19.119217081850532</v>
      </c>
    </row>
    <row r="11" spans="1:27" ht="15" customHeight="1" x14ac:dyDescent="0.25">
      <c r="A11" s="110" t="s">
        <v>59</v>
      </c>
      <c r="B11" s="110"/>
      <c r="C11" s="56" t="s">
        <v>50</v>
      </c>
      <c r="D11" s="48">
        <f>(VLOOKUP(A11,'Planned Staff Hours'!$C$9:$M$21,2,FALSE)+VLOOKUP(A11,'Planned Staff Hours'!$C$9:$M$21,4,FALSE))*'Date Reference'!$L$38</f>
        <v>900</v>
      </c>
      <c r="E11" s="57">
        <f>Gloucestershire!C87+Gloucestershire!E87</f>
        <v>855</v>
      </c>
      <c r="F11" s="48">
        <f>(VLOOKUP(A11,'Planned Staff Hours'!$C$9:$M$21,3,FALSE)+VLOOKUP(A11,'Planned Staff Hours'!$C$9:$M$21,5,FALSE))*'Date Reference'!$L$38</f>
        <v>2250</v>
      </c>
      <c r="G11" s="57">
        <f>Gloucestershire!D87+Gloucestershire!F87</f>
        <v>2115</v>
      </c>
      <c r="H11" s="46">
        <f>(VLOOKUP(A11,'Planned Staff Hours'!$C$9:$M$21,6,FALSE))*'Date Reference'!$L$38</f>
        <v>300</v>
      </c>
      <c r="I11" s="46">
        <f>Gloucestershire!G87</f>
        <v>350</v>
      </c>
      <c r="J11" s="47">
        <f>(VLOOKUP(A11,'Planned Staff Hours'!$C$9:$M$21,7,FALSE))*'Date Reference'!$L$38</f>
        <v>900</v>
      </c>
      <c r="K11" s="58">
        <f>Gloucestershire!H87</f>
        <v>900</v>
      </c>
      <c r="L11" s="22"/>
      <c r="M11" s="21">
        <f t="shared" si="0"/>
        <v>0.95</v>
      </c>
      <c r="N11" s="21">
        <f t="shared" si="1"/>
        <v>0.94</v>
      </c>
      <c r="O11" s="21">
        <f t="shared" si="2"/>
        <v>1.1666666666666667</v>
      </c>
      <c r="P11" s="21">
        <f t="shared" si="3"/>
        <v>1</v>
      </c>
      <c r="R11" s="21">
        <f t="shared" si="4"/>
        <v>0.94285714285714284</v>
      </c>
      <c r="S11" s="21">
        <f t="shared" si="5"/>
        <v>1.0416666666666667</v>
      </c>
      <c r="U11" s="21">
        <f t="shared" si="6"/>
        <v>1.0041666666666667</v>
      </c>
      <c r="V11" s="21">
        <f t="shared" si="7"/>
        <v>0.95714285714285718</v>
      </c>
      <c r="X11" s="61">
        <v>424</v>
      </c>
      <c r="Y11" s="19">
        <f t="shared" si="8"/>
        <v>2.8419811320754715</v>
      </c>
      <c r="Z11" s="19">
        <f t="shared" si="9"/>
        <v>7.1108490566037732</v>
      </c>
      <c r="AA11" s="19">
        <f t="shared" si="10"/>
        <v>9.9528301886792452</v>
      </c>
    </row>
    <row r="12" spans="1:27" ht="15" customHeight="1" x14ac:dyDescent="0.25">
      <c r="A12" s="110" t="s">
        <v>58</v>
      </c>
      <c r="B12" s="110"/>
      <c r="C12" s="56" t="s">
        <v>50</v>
      </c>
      <c r="D12" s="48">
        <f>(VLOOKUP(A12,'Planned Staff Hours'!$C$9:$M$21,2,FALSE)+VLOOKUP(A12,'Planned Staff Hours'!$C$9:$M$21,4,FALSE))*'Date Reference'!$L$38</f>
        <v>900</v>
      </c>
      <c r="E12" s="57">
        <f>Gloucestershire!K87+Gloucestershire!M87</f>
        <v>855</v>
      </c>
      <c r="F12" s="48">
        <f>(VLOOKUP(A12,'Planned Staff Hours'!$C$9:$M$21,3,FALSE)+VLOOKUP(A12,'Planned Staff Hours'!$C$9:$M$21,5,FALSE))*'Date Reference'!$L$38</f>
        <v>1125</v>
      </c>
      <c r="G12" s="57">
        <f>Gloucestershire!L87+Gloucestershire!N87</f>
        <v>1282.5</v>
      </c>
      <c r="H12" s="46">
        <f>(VLOOKUP(A12,'Planned Staff Hours'!$C$9:$M$21,6,FALSE))*'Date Reference'!$L$38</f>
        <v>300</v>
      </c>
      <c r="I12" s="46">
        <f>Gloucestershire!O87</f>
        <v>330</v>
      </c>
      <c r="J12" s="47">
        <f>(VLOOKUP(A12,'Planned Staff Hours'!$C$9:$M$21,7,FALSE))*'Date Reference'!$L$38</f>
        <v>600</v>
      </c>
      <c r="K12" s="58">
        <f>Gloucestershire!P87</f>
        <v>630</v>
      </c>
      <c r="L12" s="22"/>
      <c r="M12" s="21">
        <f t="shared" si="0"/>
        <v>0.95</v>
      </c>
      <c r="N12" s="21">
        <f t="shared" si="1"/>
        <v>1.1399999999999999</v>
      </c>
      <c r="O12" s="21">
        <f t="shared" si="2"/>
        <v>1.1000000000000001</v>
      </c>
      <c r="P12" s="21">
        <f t="shared" si="3"/>
        <v>1.05</v>
      </c>
      <c r="R12" s="21">
        <f t="shared" si="4"/>
        <v>1.0555555555555556</v>
      </c>
      <c r="S12" s="21">
        <f t="shared" si="5"/>
        <v>1.0666666666666667</v>
      </c>
      <c r="U12" s="21">
        <f t="shared" si="6"/>
        <v>0.98750000000000004</v>
      </c>
      <c r="V12" s="21">
        <f t="shared" si="7"/>
        <v>1.1086956521739131</v>
      </c>
      <c r="X12" s="61">
        <v>404</v>
      </c>
      <c r="Y12" s="19">
        <f t="shared" si="8"/>
        <v>2.9331683168316833</v>
      </c>
      <c r="Z12" s="19">
        <f t="shared" si="9"/>
        <v>4.733910891089109</v>
      </c>
      <c r="AA12" s="19">
        <f t="shared" si="10"/>
        <v>7.6670792079207919</v>
      </c>
    </row>
    <row r="13" spans="1:27" ht="15" customHeight="1" x14ac:dyDescent="0.25">
      <c r="A13" s="110" t="s">
        <v>57</v>
      </c>
      <c r="B13" s="110"/>
      <c r="C13" s="56" t="s">
        <v>50</v>
      </c>
      <c r="D13" s="48">
        <f>(VLOOKUP(A13,'Planned Staff Hours'!$C$9:$M$21,2,FALSE)+VLOOKUP(A13,'Planned Staff Hours'!$C$9:$M$21,4,FALSE))*'Date Reference'!$L$38</f>
        <v>900</v>
      </c>
      <c r="E13" s="57">
        <f>Gloucestershire!S87+Gloucestershire!U87</f>
        <v>885</v>
      </c>
      <c r="F13" s="48">
        <f>(VLOOKUP(A13,'Planned Staff Hours'!$C$9:$M$21,3,FALSE)+VLOOKUP(A13,'Planned Staff Hours'!$C$9:$M$21,5,FALSE))*'Date Reference'!$L$38</f>
        <v>1350</v>
      </c>
      <c r="G13" s="57">
        <f>Gloucestershire!T87+Gloucestershire!V87</f>
        <v>1650</v>
      </c>
      <c r="H13" s="46">
        <f>(VLOOKUP(A13,'Planned Staff Hours'!$C$9:$M$21,6,FALSE))*'Date Reference'!$L$38</f>
        <v>300</v>
      </c>
      <c r="I13" s="46">
        <f>Gloucestershire!W87</f>
        <v>300</v>
      </c>
      <c r="J13" s="47">
        <f>(VLOOKUP(A13,'Planned Staff Hours'!$C$9:$M$21,7,FALSE))*'Date Reference'!$L$38</f>
        <v>600</v>
      </c>
      <c r="K13" s="58">
        <f>Gloucestershire!X87</f>
        <v>600</v>
      </c>
      <c r="L13" s="22"/>
      <c r="M13" s="21">
        <f t="shared" si="0"/>
        <v>0.98333333333333328</v>
      </c>
      <c r="N13" s="21">
        <f t="shared" si="1"/>
        <v>1.2222222222222223</v>
      </c>
      <c r="O13" s="21">
        <f t="shared" si="2"/>
        <v>1</v>
      </c>
      <c r="P13" s="21">
        <f t="shared" si="3"/>
        <v>1</v>
      </c>
      <c r="R13" s="21">
        <f t="shared" si="4"/>
        <v>1.1266666666666667</v>
      </c>
      <c r="S13" s="21">
        <f t="shared" si="5"/>
        <v>1</v>
      </c>
      <c r="U13" s="21">
        <f t="shared" si="6"/>
        <v>0.98750000000000004</v>
      </c>
      <c r="V13" s="21">
        <f t="shared" si="7"/>
        <v>1.1538461538461537</v>
      </c>
      <c r="X13" s="61">
        <v>514</v>
      </c>
      <c r="Y13" s="19">
        <f t="shared" si="8"/>
        <v>2.3054474708171204</v>
      </c>
      <c r="Z13" s="19">
        <f t="shared" si="9"/>
        <v>4.3774319066147864</v>
      </c>
      <c r="AA13" s="19">
        <f t="shared" si="10"/>
        <v>6.6828793774319069</v>
      </c>
    </row>
    <row r="14" spans="1:27" ht="15" customHeight="1" x14ac:dyDescent="0.25">
      <c r="A14" s="110" t="s">
        <v>56</v>
      </c>
      <c r="B14" s="110"/>
      <c r="C14" s="56" t="s">
        <v>49</v>
      </c>
      <c r="D14" s="48">
        <f>(VLOOKUP(A14,'Planned Staff Hours'!$C$9:$M$21,2,FALSE)+VLOOKUP(A14,'Planned Staff Hours'!$C$9:$M$21,4,FALSE))*'Date Reference'!$L$38</f>
        <v>450</v>
      </c>
      <c r="E14" s="57">
        <f>Gloucestershire!C128+Gloucestershire!E128</f>
        <v>487.5</v>
      </c>
      <c r="F14" s="48">
        <f>(VLOOKUP(A14,'Planned Staff Hours'!$C$9:$M$21,3,FALSE)+VLOOKUP(A14,'Planned Staff Hours'!$C$9:$M$21,5,FALSE))*'Date Reference'!$L$38</f>
        <v>900</v>
      </c>
      <c r="G14" s="57">
        <f>Gloucestershire!D128+Gloucestershire!F128</f>
        <v>870</v>
      </c>
      <c r="H14" s="46">
        <f>(VLOOKUP(A14,'Planned Staff Hours'!$C$9:$M$21,6,FALSE))*'Date Reference'!$L$38</f>
        <v>300</v>
      </c>
      <c r="I14" s="46">
        <f>Gloucestershire!G128</f>
        <v>300</v>
      </c>
      <c r="J14" s="47">
        <f>(VLOOKUP(A14,'Planned Staff Hours'!$C$9:$M$21,7,FALSE))*'Date Reference'!$L$38</f>
        <v>300</v>
      </c>
      <c r="K14" s="58">
        <f>Gloucestershire!H128</f>
        <v>330</v>
      </c>
      <c r="L14" s="22"/>
      <c r="M14" s="21">
        <f t="shared" si="0"/>
        <v>1.0833333333333333</v>
      </c>
      <c r="N14" s="21">
        <f t="shared" si="1"/>
        <v>0.96666666666666667</v>
      </c>
      <c r="O14" s="21">
        <f t="shared" si="2"/>
        <v>1</v>
      </c>
      <c r="P14" s="21">
        <f t="shared" si="3"/>
        <v>1.1000000000000001</v>
      </c>
      <c r="R14" s="21">
        <f t="shared" si="4"/>
        <v>1.0055555555555555</v>
      </c>
      <c r="S14" s="21">
        <f t="shared" si="5"/>
        <v>1.05</v>
      </c>
      <c r="U14" s="21">
        <f t="shared" si="6"/>
        <v>1.05</v>
      </c>
      <c r="V14" s="21">
        <f t="shared" si="7"/>
        <v>1</v>
      </c>
      <c r="X14" s="61">
        <v>371</v>
      </c>
      <c r="Y14" s="19">
        <f t="shared" si="8"/>
        <v>2.1226415094339623</v>
      </c>
      <c r="Z14" s="19">
        <f t="shared" si="9"/>
        <v>3.2345013477088949</v>
      </c>
      <c r="AA14" s="19">
        <f t="shared" si="10"/>
        <v>5.3571428571428568</v>
      </c>
    </row>
    <row r="15" spans="1:27" ht="15" customHeight="1" x14ac:dyDescent="0.25">
      <c r="A15" s="110" t="s">
        <v>55</v>
      </c>
      <c r="B15" s="110"/>
      <c r="C15" s="56" t="s">
        <v>49</v>
      </c>
      <c r="D15" s="48">
        <f>(VLOOKUP(A15,'Planned Staff Hours'!$C$9:$M$21,2,FALSE)+VLOOKUP(A15,'Planned Staff Hours'!$C$9:$M$21,4,FALSE))*'Date Reference'!$L$38</f>
        <v>450</v>
      </c>
      <c r="E15" s="57">
        <f>Gloucestershire!K128+Gloucestershire!M128</f>
        <v>495</v>
      </c>
      <c r="F15" s="48">
        <f>(VLOOKUP(A15,'Planned Staff Hours'!$C$9:$M$21,3,FALSE)+VLOOKUP(A15,'Planned Staff Hours'!$C$9:$M$21,5,FALSE))*'Date Reference'!$L$38</f>
        <v>900</v>
      </c>
      <c r="G15" s="57">
        <f>Gloucestershire!L128+Gloucestershire!N128</f>
        <v>1012.5</v>
      </c>
      <c r="H15" s="46">
        <f>(VLOOKUP(A15,'Planned Staff Hours'!$C$9:$M$21,6,FALSE))*'Date Reference'!$L$38</f>
        <v>300</v>
      </c>
      <c r="I15" s="46">
        <f>Gloucestershire!O128</f>
        <v>300</v>
      </c>
      <c r="J15" s="47">
        <f>(VLOOKUP(A15,'Planned Staff Hours'!$C$9:$M$21,7,FALSE))*'Date Reference'!$L$38</f>
        <v>300</v>
      </c>
      <c r="K15" s="58">
        <f>Gloucestershire!P128</f>
        <v>300</v>
      </c>
      <c r="L15" s="22"/>
      <c r="M15" s="21">
        <f t="shared" si="0"/>
        <v>1.1000000000000001</v>
      </c>
      <c r="N15" s="21">
        <f t="shared" si="1"/>
        <v>1.125</v>
      </c>
      <c r="O15" s="21">
        <f t="shared" si="2"/>
        <v>1</v>
      </c>
      <c r="P15" s="21">
        <f t="shared" si="3"/>
        <v>1</v>
      </c>
      <c r="R15" s="21">
        <f t="shared" si="4"/>
        <v>1.1166666666666667</v>
      </c>
      <c r="S15" s="21">
        <f t="shared" si="5"/>
        <v>1</v>
      </c>
      <c r="U15" s="21">
        <f t="shared" si="6"/>
        <v>1.06</v>
      </c>
      <c r="V15" s="21">
        <f t="shared" si="7"/>
        <v>1.09375</v>
      </c>
      <c r="X15" s="61">
        <v>278</v>
      </c>
      <c r="Y15" s="19">
        <f t="shared" si="8"/>
        <v>2.8597122302158273</v>
      </c>
      <c r="Z15" s="19">
        <f t="shared" si="9"/>
        <v>4.721223021582734</v>
      </c>
      <c r="AA15" s="19">
        <f t="shared" si="10"/>
        <v>7.5809352517985609</v>
      </c>
    </row>
    <row r="16" spans="1:27" ht="15" customHeight="1" x14ac:dyDescent="0.25">
      <c r="A16" s="110" t="s">
        <v>54</v>
      </c>
      <c r="B16" s="110"/>
      <c r="C16" s="56" t="s">
        <v>51</v>
      </c>
      <c r="D16" s="48">
        <f>(VLOOKUP(A16,'Planned Staff Hours'!$C$9:$M$21,2,FALSE)+VLOOKUP(A16,'Planned Staff Hours'!$C$9:$M$21,4,FALSE))*'Date Reference'!$L$38</f>
        <v>900</v>
      </c>
      <c r="E16" s="57">
        <f>Gloucestershire!S128+Gloucestershire!U128</f>
        <v>862.5</v>
      </c>
      <c r="F16" s="48">
        <f>(VLOOKUP(A16,'Planned Staff Hours'!$C$9:$M$21,3,FALSE)+VLOOKUP(A16,'Planned Staff Hours'!$C$9:$M$21,5,FALSE))*'Date Reference'!$L$38</f>
        <v>4500</v>
      </c>
      <c r="G16" s="57">
        <f>Gloucestershire!T128+Gloucestershire!V128</f>
        <v>4365</v>
      </c>
      <c r="H16" s="46">
        <f>(VLOOKUP(A16,'Planned Staff Hours'!$C$9:$M$21,6,FALSE))*'Date Reference'!$L$38</f>
        <v>300</v>
      </c>
      <c r="I16" s="46">
        <f>Gloucestershire!W128</f>
        <v>300</v>
      </c>
      <c r="J16" s="47">
        <f>(VLOOKUP(A16,'Planned Staff Hours'!$C$9:$M$21,7,FALSE))*'Date Reference'!$L$38</f>
        <v>2400</v>
      </c>
      <c r="K16" s="58">
        <f>Gloucestershire!X128</f>
        <v>2640</v>
      </c>
      <c r="L16" s="22"/>
      <c r="M16" s="21">
        <f t="shared" si="0"/>
        <v>0.95833333333333337</v>
      </c>
      <c r="N16" s="21">
        <f t="shared" si="1"/>
        <v>0.97</v>
      </c>
      <c r="O16" s="21">
        <f t="shared" si="2"/>
        <v>1</v>
      </c>
      <c r="P16" s="21">
        <f t="shared" si="3"/>
        <v>1.1000000000000001</v>
      </c>
      <c r="R16" s="21">
        <f t="shared" si="4"/>
        <v>0.96805555555555556</v>
      </c>
      <c r="S16" s="21">
        <f t="shared" si="5"/>
        <v>1.0888888888888888</v>
      </c>
      <c r="U16" s="21">
        <f t="shared" si="6"/>
        <v>0.96875</v>
      </c>
      <c r="V16" s="21">
        <f t="shared" si="7"/>
        <v>1.0152173913043478</v>
      </c>
      <c r="X16" s="61">
        <v>180</v>
      </c>
      <c r="Y16" s="19">
        <f t="shared" si="8"/>
        <v>6.458333333333333</v>
      </c>
      <c r="Z16" s="19">
        <f t="shared" si="9"/>
        <v>38.916666666666664</v>
      </c>
      <c r="AA16" s="19">
        <f t="shared" si="10"/>
        <v>45.375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A11:B11"/>
    <mergeCell ref="A12:B12"/>
    <mergeCell ref="A13:B13"/>
    <mergeCell ref="A15:B15"/>
    <mergeCell ref="A16:B16"/>
    <mergeCell ref="A14:B14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</mergeCells>
  <conditionalFormatting sqref="M5:P16 R5:S16 U5:V16">
    <cfRule type="cellIs" dxfId="179" priority="2" operator="lessThan">
      <formula>0.8</formula>
    </cfRule>
    <cfRule type="cellIs" dxfId="178" priority="3" operator="between">
      <formula>0.8</formula>
      <formula>1.2</formula>
    </cfRule>
  </conditionalFormatting>
  <conditionalFormatting sqref="M5:P16 R5:S16 U5:V16">
    <cfRule type="cellIs" dxfId="177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K26" sqref="K26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6" t="s">
        <v>124</v>
      </c>
      <c r="C2" s="87"/>
      <c r="D2" s="87"/>
      <c r="E2" s="87"/>
      <c r="F2" s="87"/>
      <c r="G2" s="87"/>
      <c r="H2" s="88"/>
    </row>
    <row r="3" spans="2:13" s="49" customFormat="1" ht="15.75" thickBot="1" x14ac:dyDescent="0.3">
      <c r="B3" s="89"/>
      <c r="C3" s="90"/>
      <c r="D3" s="90"/>
      <c r="E3" s="90"/>
      <c r="F3" s="90"/>
      <c r="G3" s="90"/>
      <c r="H3" s="91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27" t="s">
        <v>79</v>
      </c>
      <c r="E8" s="127"/>
      <c r="F8" s="127" t="s">
        <v>80</v>
      </c>
      <c r="G8" s="127"/>
      <c r="H8" s="127" t="s">
        <v>42</v>
      </c>
      <c r="I8" s="127"/>
      <c r="J8" s="126" t="s">
        <v>121</v>
      </c>
      <c r="K8" s="126"/>
      <c r="L8" s="126" t="s">
        <v>42</v>
      </c>
      <c r="M8" s="126"/>
    </row>
    <row r="9" spans="2:13" x14ac:dyDescent="0.25">
      <c r="B9" s="50">
        <v>1</v>
      </c>
      <c r="C9" s="51" t="s">
        <v>65</v>
      </c>
      <c r="D9" s="61">
        <v>15</v>
      </c>
      <c r="E9" s="61">
        <v>26.5</v>
      </c>
      <c r="F9" s="61">
        <v>15</v>
      </c>
      <c r="G9" s="61">
        <v>31.5</v>
      </c>
      <c r="H9" s="61">
        <v>20</v>
      </c>
      <c r="I9" s="61">
        <v>23.33</v>
      </c>
      <c r="J9" s="44">
        <f>(D9+F9)/7.5</f>
        <v>4</v>
      </c>
      <c r="K9" s="44">
        <f>(E9+G9)/7.5</f>
        <v>7.7333333333333334</v>
      </c>
      <c r="L9" s="44">
        <f>H9/10</f>
        <v>2</v>
      </c>
      <c r="M9" s="44">
        <f>I9/10</f>
        <v>2.3329999999999997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22.5</v>
      </c>
      <c r="F10" s="61">
        <v>22.5</v>
      </c>
      <c r="G10" s="61">
        <v>22.5</v>
      </c>
      <c r="H10" s="61">
        <v>20</v>
      </c>
      <c r="I10" s="61">
        <v>20</v>
      </c>
      <c r="J10" s="44">
        <f t="shared" ref="J10:J20" si="0">(D10+F10)/7.5</f>
        <v>6</v>
      </c>
      <c r="K10" s="44">
        <f t="shared" ref="K10:K20" si="1">(E10+G10)/7.5</f>
        <v>6</v>
      </c>
      <c r="L10" s="44">
        <f t="shared" ref="L10:L20" si="2">H10/10</f>
        <v>2</v>
      </c>
      <c r="M10" s="44">
        <f t="shared" ref="M10:M20" si="3">I10/10</f>
        <v>2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H31" sqref="H31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6" t="s">
        <v>125</v>
      </c>
      <c r="B9" s="87"/>
      <c r="C9" s="87"/>
      <c r="D9" s="87"/>
      <c r="E9" s="87"/>
      <c r="F9" s="87"/>
      <c r="G9" s="88"/>
      <c r="H9" s="65"/>
      <c r="I9" s="64"/>
    </row>
    <row r="10" spans="1:18" ht="15.75" thickBot="1" x14ac:dyDescent="0.3">
      <c r="A10" s="89"/>
      <c r="B10" s="90"/>
      <c r="C10" s="90"/>
      <c r="D10" s="90"/>
      <c r="E10" s="90"/>
      <c r="F10" s="90"/>
      <c r="G10" s="91"/>
      <c r="H10" s="10"/>
      <c r="I10" s="10"/>
    </row>
    <row r="11" spans="1:18" ht="18.75" thickBot="1" x14ac:dyDescent="0.3">
      <c r="A11" s="6"/>
      <c r="B11" s="128" t="s">
        <v>20</v>
      </c>
      <c r="C11" s="129"/>
      <c r="D11" s="128" t="s">
        <v>21</v>
      </c>
      <c r="E11" s="129"/>
      <c r="F11" s="128" t="s">
        <v>22</v>
      </c>
      <c r="G11" s="129"/>
      <c r="H11" s="128" t="s">
        <v>23</v>
      </c>
      <c r="I11" s="129"/>
      <c r="J11" s="128" t="s">
        <v>37</v>
      </c>
      <c r="K11" s="129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0</v>
      </c>
      <c r="C14" s="80">
        <v>0</v>
      </c>
      <c r="D14" s="80">
        <v>57.5</v>
      </c>
      <c r="E14" s="81">
        <v>7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57.5</v>
      </c>
      <c r="C15" s="81">
        <v>7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52.5</v>
      </c>
      <c r="C16" s="81">
        <v>7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10</v>
      </c>
      <c r="C18" s="81">
        <v>1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97.5</v>
      </c>
      <c r="C19" s="81">
        <v>13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255</v>
      </c>
      <c r="C20" s="81">
        <v>32</v>
      </c>
      <c r="D20" s="80">
        <v>52.5</v>
      </c>
      <c r="E20" s="81">
        <v>7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82.5</v>
      </c>
      <c r="C21" s="81">
        <v>10</v>
      </c>
      <c r="D21" s="80">
        <v>15</v>
      </c>
      <c r="E21" s="81">
        <v>2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45</v>
      </c>
      <c r="C22" s="81">
        <v>6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37.5</v>
      </c>
      <c r="C23" s="81">
        <v>4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15</v>
      </c>
      <c r="C24" s="81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30</v>
      </c>
      <c r="C25" s="81">
        <v>4</v>
      </c>
      <c r="D25" s="80">
        <v>277.5</v>
      </c>
      <c r="E25" s="81">
        <v>31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682.5</v>
      </c>
      <c r="C26" s="73">
        <f t="shared" si="0"/>
        <v>85</v>
      </c>
      <c r="D26" s="73">
        <f t="shared" si="0"/>
        <v>402.5</v>
      </c>
      <c r="E26" s="73">
        <f t="shared" si="0"/>
        <v>47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November</v>
      </c>
      <c r="M3" s="39" t="s">
        <v>105</v>
      </c>
      <c r="N3" s="1" t="str">
        <f>LEFT(L3,3)&amp;"-"&amp;L4</f>
        <v>Nov-2022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0"/>
      <c r="N4" s="131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44866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44867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44868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44869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44870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44871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44872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44873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44874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44875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44876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44877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44878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44879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44880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44881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44882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44883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44884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44885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44886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44887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44888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44889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44890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44891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44892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44893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44894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44895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 t="str">
        <f>IF(ISERROR(VLOOKUP($N$3&amp;$K36,$A$4:$F$1048576,5,FALSE)),"",VLOOKUP($N$3&amp;$K36,$A$4:$F$1048576,5,FALSE))</f>
        <v/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30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2022-12-08T14:14:02Z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