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nalytics\National Submissions\2324\SafeStaffing\MH\202324\May 2023\"/>
    </mc:Choice>
  </mc:AlternateContent>
  <xr:revisionPtr revIDLastSave="0" documentId="13_ncr:1_{FA60ED53-5BDD-4806-B5D5-F8D649609334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R15" i="28" s="1"/>
  <c r="L12" i="26"/>
  <c r="R21" i="28" s="1"/>
  <c r="E7" i="24"/>
  <c r="E13" i="24"/>
  <c r="G13" i="24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s="1"/>
  <c r="B65" i="28" l="1"/>
  <c r="R24" i="28"/>
  <c r="L38" i="26"/>
  <c r="F5" i="24" s="1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Head Ellie-Mae</author>
    <author>Williams Wendy</author>
    <author>Rush Charlotte</author>
    <author>Thomas Annette</author>
    <author>Potts Helen</author>
    <author>Lewis-Watkins Louise</author>
    <author>Boyle Wendy</author>
    <author>Richards Susan</author>
    <author>Murray Janine</author>
    <author>Keefe Rosalind</author>
    <author>Cox Keely</author>
    <author>James Claire</author>
  </authors>
  <commentList>
    <comment ref="M15" authorId="0" shapeId="0" xr:uid="{CEB1F364-EA80-4BD4-9085-575F23620E1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5" authorId="1" shapeId="0" xr:uid="{2A3CB192-D1F8-4542-AF9D-441E1AEC45D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16" authorId="2" shapeId="0" xr:uid="{5FCECF53-2E34-403A-B735-DFA7176919C7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I16" authorId="3" shapeId="0" xr:uid="{A20477F3-A460-4BC7-9FF8-CD524E8E3092}">
      <text>
        <r>
          <rPr>
            <b/>
            <sz val="9"/>
            <color indexed="81"/>
            <rFont val="Tahoma"/>
            <charset val="1"/>
          </rPr>
          <t xml:space="preserve">Rush Charlotte:
code1 </t>
        </r>
      </text>
    </comment>
    <comment ref="AS16" authorId="1" shapeId="0" xr:uid="{D20008A2-53C6-451F-B38D-07880F2733E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17" authorId="1" shapeId="0" xr:uid="{3E71D07D-ED91-47EA-8F20-06D2066F78AF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8" authorId="2" shapeId="0" xr:uid="{7FD2ACE6-BF6B-46DF-BE00-653D849CD72C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9" authorId="2" shapeId="0" xr:uid="{7066A503-CE3C-4481-8907-F470BB0B4F9A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L19" authorId="0" shapeId="0" xr:uid="{4A7B0D56-6588-4072-87FA-011B2C4D1E6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19" authorId="0" shapeId="0" xr:uid="{1806A2F7-9FB4-4CCC-8808-DE3F5211B2D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9" authorId="1" shapeId="0" xr:uid="{FAD97042-1FA5-4C42-B1B6-7017311EB216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0" authorId="0" shapeId="0" xr:uid="{04B62BE7-0492-4A60-8D67-10032FFCAE4D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20" authorId="4" shapeId="0" xr:uid="{11786711-D08D-454B-9699-1761E148FFBA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20" authorId="1" shapeId="0" xr:uid="{0F5854C1-A84B-43F5-A2A4-5A5A0F6B03B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1" authorId="1" shapeId="0" xr:uid="{B12D97E7-0FDF-4877-B913-141942C5AF20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1" authorId="1" shapeId="0" xr:uid="{CF9FA27A-E98D-49F6-82CE-395D14B69F8B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21" authorId="1" shapeId="0" xr:uid="{0C28E962-6CB8-4570-B65E-C2D9F90E0868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2" authorId="1" shapeId="0" xr:uid="{C06B614B-D4C0-40A2-A57F-A7C9A830ED11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3" authorId="0" shapeId="0" xr:uid="{B8E258A5-6B93-47CA-B9DF-82E714FD3B9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3" authorId="0" shapeId="0" xr:uid="{C7BFAA9F-6CD8-4228-8A7A-F3354F73102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24" authorId="2" shapeId="0" xr:uid="{3660E3F0-B30A-4429-823D-37013CDBB0B4}">
      <text>
        <r>
          <rPr>
            <b/>
            <sz val="9"/>
            <color indexed="81"/>
            <rFont val="Tahoma"/>
            <charset val="1"/>
          </rPr>
          <t>Williams Wendy:
Code 2</t>
        </r>
      </text>
    </comment>
    <comment ref="AQ24" authorId="1" shapeId="0" xr:uid="{FC7EC68C-A60A-40ED-A502-4024C791118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A26" authorId="5" shapeId="0" xr:uid="{05324A6E-F65E-40A2-AAF8-D4194C7E667E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6" authorId="1" shapeId="0" xr:uid="{09598519-9171-437C-B47E-F555B2F3C3A7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6" authorId="1" shapeId="0" xr:uid="{2DD4075C-C67B-45BF-B3B8-5FFBF60C7A79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M28" authorId="3" shapeId="0" xr:uid="{CD3D9DFD-CDE4-41CF-8DF3-D9FE6E093736}">
      <text>
        <r>
          <rPr>
            <b/>
            <sz val="9"/>
            <color indexed="81"/>
            <rFont val="Tahoma"/>
            <charset val="1"/>
          </rPr>
          <t>Rush Charlotte:</t>
        </r>
        <r>
          <rPr>
            <sz val="9"/>
            <color indexed="81"/>
            <rFont val="Tahoma"/>
            <charset val="1"/>
          </rPr>
          <t xml:space="preserve">
code1</t>
        </r>
      </text>
    </comment>
    <comment ref="AQ29" authorId="1" shapeId="0" xr:uid="{9B1592C8-8270-4A75-BDD1-A5D1EE03C2E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0" authorId="2" shapeId="0" xr:uid="{10CD7808-AB7D-4C37-B555-8C6C8B2BFB50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30" authorId="0" shapeId="0" xr:uid="{F8E9AB0A-16D7-4563-B5D3-3E4EC8B909F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I30" authorId="3" shapeId="0" xr:uid="{E22C1D69-EC58-4B17-97AB-6211B14BC29C}">
      <text>
        <r>
          <rPr>
            <b/>
            <sz val="9"/>
            <color indexed="81"/>
            <rFont val="Tahoma"/>
            <charset val="1"/>
          </rPr>
          <t>Rush Charlotte: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R35" authorId="1" shapeId="0" xr:uid="{324FDF36-7816-44F1-A3B5-A4595203179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N36" authorId="0" shapeId="0" xr:uid="{07854B3B-E704-4569-BB75-36B7C543BA9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P36" authorId="0" shapeId="0" xr:uid="{27EB62D7-8E3B-4BAD-820E-11D4DF30BE8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38" authorId="0" shapeId="0" xr:uid="{A4BE29B6-A3AA-479C-8F47-CD733BBAD40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M39" authorId="0" shapeId="0" xr:uid="{A9BF555B-D153-453F-AAD0-D433E54AFC6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40" authorId="0" shapeId="0" xr:uid="{3D9C255E-E889-4C6D-B90E-AAC9D2796E6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2" authorId="1" shapeId="0" xr:uid="{07622322-4C35-4F2D-BFAD-57844354D087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2" authorId="1" shapeId="0" xr:uid="{92FCAC77-C0B2-438C-AFB9-3250736CEA6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3" authorId="0" shapeId="0" xr:uid="{9695E77F-A809-46F9-9FCE-1ABAE21D8F1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4" authorId="0" shapeId="0" xr:uid="{05D64A55-4DA7-4231-9F8E-DE65CB4AB87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45" authorId="0" shapeId="0" xr:uid="{8DCDD949-0FAD-4D9F-90DE-13DCE18E3D1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56" authorId="6" shapeId="0" xr:uid="{D0E301C4-BE08-4DD5-B13A-9547D89F3EB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57" authorId="6" shapeId="0" xr:uid="{81D61FA5-9791-4F69-AE61-7875A5C0539D}">
      <text>
        <r>
          <rPr>
            <b/>
            <sz val="9"/>
            <color indexed="81"/>
            <rFont val="Tahoma"/>
            <family val="2"/>
          </rPr>
          <t xml:space="preserve">Lewis-Watkins Louise
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58" authorId="6" shapeId="0" xr:uid="{4B2703A4-56A0-4DCC-B49F-E0FD3208D33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60" authorId="6" shapeId="0" xr:uid="{CF79F8EB-1FD4-4F2C-81FA-BDA08E83AB7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1" authorId="7" shapeId="0" xr:uid="{EAC2B5CF-D6F6-42B9-B9CB-398F83EB73C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2" authorId="7" shapeId="0" xr:uid="{4D5E63C0-A72A-44E8-AABB-36B825159C2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63" authorId="8" shapeId="0" xr:uid="{7709737C-B2C6-47EA-8E0F-D34F4FEF7905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4" authorId="7" shapeId="0" xr:uid="{B1347BC0-E479-4A50-90FE-B4F02EDAC57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5" authorId="7" shapeId="0" xr:uid="{83C759B2-EB2F-4C40-869E-9610CD5F952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as extra HCA TO COVER </t>
        </r>
      </text>
    </comment>
    <comment ref="K65" authorId="8" shapeId="0" xr:uid="{1A8127B4-9F52-4744-915E-CFE148F451B6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5" authorId="8" shapeId="0" xr:uid="{0FAE5C8A-C736-49E5-93F6-093D4ED76933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6" authorId="7" shapeId="0" xr:uid="{1E82E754-3305-4A28-850B-08C6A796F5D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67" authorId="7" shapeId="0" xr:uid="{78D3EAF2-66CD-4877-91EE-19205C990E8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extra Q staff to assist</t>
        </r>
      </text>
    </comment>
    <comment ref="F68" authorId="7" shapeId="0" xr:uid="{9058DF90-B549-42B8-B06F-EE213FE5228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68" authorId="7" shapeId="0" xr:uid="{CEFB79C1-F2FF-45E3-ADA6-EF559502E3E5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Extra Q stff to assist</t>
        </r>
      </text>
    </comment>
    <comment ref="F69" authorId="7" shapeId="0" xr:uid="{03D85FA7-7B80-4094-A2E3-AFBA641B1BD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69" authorId="8" shapeId="0" xr:uid="{DD69E89A-93FA-43C7-B8A6-57187F28712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70" authorId="7" shapeId="0" xr:uid="{37F59FA1-14FF-402D-A826-3E023754101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1" authorId="7" shapeId="0" xr:uid="{10466CF5-9500-4149-AAD5-FE0978B2A61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2" authorId="7" shapeId="0" xr:uid="{937D28F2-BDB5-46B1-890D-8B257BE667A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2" authorId="8" shapeId="0" xr:uid="{E69CF1E0-90F2-467B-A601-884EF38668AE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3" authorId="7" shapeId="0" xr:uid="{AAE3B6BC-6E2B-4E12-836B-CD3ACE75301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5" authorId="8" shapeId="0" xr:uid="{1459F287-BDF2-43E7-B5DD-1D585C2E78D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6" authorId="6" shapeId="0" xr:uid="{84B62FE6-D04A-4389-8959-2833AE7A0A0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6" authorId="8" shapeId="0" xr:uid="{0D3802C3-91D6-49EF-87F4-1CEDC78156C6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78" authorId="9" shapeId="0" xr:uid="{7CF66F24-A29F-4630-BB26-6492D437676D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9" authorId="6" shapeId="0" xr:uid="{FB7FF036-E788-4295-AC4C-43BD1AF596E9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80" authorId="8" shapeId="0" xr:uid="{A06279A2-78D2-4131-A268-0B0F29ACF159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3" authorId="6" shapeId="0" xr:uid="{E633DDFD-A05A-4B0E-A27C-D88C03873D3E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83" authorId="8" shapeId="0" xr:uid="{E9A0EEEE-F3A0-438B-AB46-B169CA6493DA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4" authorId="6" shapeId="0" xr:uid="{5F1D95D8-1BDB-42D6-8313-88271963CF5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X84" authorId="9" shapeId="0" xr:uid="{24C6B3E5-7ADA-42B3-AD25-3894C03382F0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5" authorId="7" shapeId="0" xr:uid="{8DFFDAE5-AB6E-4C3A-BA0C-AC1EAE62784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85" authorId="9" shapeId="0" xr:uid="{9A56555F-EDA7-48BC-BEAF-2F6F96602EC1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86" authorId="7" shapeId="0" xr:uid="{99651C24-3266-4C8C-A3FF-4762549FBC7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Extra HCA to help cover</t>
        </r>
      </text>
    </comment>
    <comment ref="V99" authorId="10" shapeId="0" xr:uid="{7928D2BF-2943-40A6-A8A1-CB892AC3830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3" authorId="10" shapeId="0" xr:uid="{D86B99A5-BE22-48AB-9975-0C03E707BC5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7" authorId="11" shapeId="0" xr:uid="{20CFF712-7A98-46D0-BD98-1CB9A5EECCD0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2
</t>
        </r>
      </text>
    </comment>
    <comment ref="T107" authorId="10" shapeId="0" xr:uid="{02349F7B-E47F-41B0-A9D1-8F9E770A3C1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8" authorId="11" shapeId="0" xr:uid="{13B79FFD-C619-46B0-A4E0-34AE9C209881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8" authorId="10" shapeId="0" xr:uid="{7DD0A454-6EE4-4C7C-B7AB-A2442CD33D0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8" authorId="10" shapeId="0" xr:uid="{D9A22844-657B-4659-9185-658CFDD035F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9" authorId="10" shapeId="0" xr:uid="{94163382-D65D-4670-8E65-6F7C7B2D25A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4" authorId="10" shapeId="0" xr:uid="{75F9451E-02BB-4E67-86C2-ACF6C4EFE85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8" authorId="10" shapeId="0" xr:uid="{E3D991B5-163C-4E5D-ACE1-BF42CDB4BFC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0" shapeId="0" xr:uid="{24E6CFED-25F2-4E84-A3C9-97E02DFEA72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121" authorId="12" shapeId="0" xr:uid="{23A37F7C-1A6E-49D6-A10D-4D6A0DD3845A}">
      <text>
        <r>
          <rPr>
            <b/>
            <sz val="9"/>
            <color indexed="81"/>
            <rFont val="Tahoma"/>
            <charset val="1"/>
          </rPr>
          <t>James Claire:</t>
        </r>
        <r>
          <rPr>
            <sz val="9"/>
            <color indexed="81"/>
            <rFont val="Tahoma"/>
            <charset val="1"/>
          </rPr>
          <t xml:space="preserve">
Code 1, no HCAs on shift</t>
        </r>
      </text>
    </comment>
    <comment ref="D122" authorId="11" shapeId="0" xr:uid="{7C2D5775-6382-484D-94B3-114A1BFC5CD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3" authorId="10" shapeId="0" xr:uid="{FA6BB50C-0A97-4F87-95E2-7005CAA55E8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4" authorId="10" shapeId="0" xr:uid="{2831BA8F-35C0-4161-9224-301043B9DFA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0" shapeId="0" xr:uid="{E162CC1F-E9FB-41A5-84B9-2FA1B709ADC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5" authorId="10" shapeId="0" xr:uid="{7B563EFF-15FC-480C-8593-356D6E61954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6" authorId="10" shapeId="0" xr:uid="{6BD6D0F8-0B26-4649-9DBC-EEF5472AA4F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6" authorId="10" shapeId="0" xr:uid="{50ED3FC3-46BD-4696-86D9-A0637F0A5AB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7" authorId="10" shapeId="0" xr:uid="{6EAC387E-B6D1-4338-AC1F-24A90F95E90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<sst xmlns="http://schemas.openxmlformats.org/spreadsheetml/2006/main" count="2521" uniqueCount="157">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</sst>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206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4" fillId="0" borderId="1" xfId="0" applyNumberFormat="1" applyFont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1" fillId="3" borderId="1" xfId="0" applyFont="1" applyFill="1" applyBorder="1"/>
    <xf numFmtId="0" fontId="0" fillId="17" borderId="1" xfId="0" applyFill="1" applyBorder="1"/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36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129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73" t="s">
        <v>117</v>
      </c>
      <c r="C10" s="74"/>
      <c r="D10" s="74"/>
      <c r="E10" s="74"/>
      <c r="F10" s="74"/>
      <c r="G10" s="74"/>
      <c r="H10" s="75"/>
    </row>
    <row r="11" spans="2:8" ht="15.75" thickBot="1" x14ac:dyDescent="0.3">
      <c r="B11" s="76"/>
      <c r="C11" s="77"/>
      <c r="D11" s="77"/>
      <c r="E11" s="77"/>
      <c r="F11" s="77"/>
      <c r="G11" s="77"/>
      <c r="H11" s="78"/>
    </row>
    <row r="12" spans="2:8" ht="18" customHeight="1" x14ac:dyDescent="0.25">
      <c r="B12" s="79" t="s">
        <v>118</v>
      </c>
      <c r="C12" s="79"/>
      <c r="D12" s="79"/>
      <c r="E12" s="79"/>
      <c r="F12" s="79"/>
      <c r="G12" s="79"/>
      <c r="H12" s="79"/>
    </row>
    <row r="13" spans="2:8" ht="18" customHeight="1" x14ac:dyDescent="0.25">
      <c r="B13" s="80"/>
      <c r="C13" s="80"/>
      <c r="D13" s="80"/>
      <c r="E13" s="80"/>
      <c r="F13" s="80"/>
      <c r="G13" s="80"/>
      <c r="H13" s="80"/>
    </row>
    <row r="14" spans="2:8" ht="18" customHeight="1" x14ac:dyDescent="0.25">
      <c r="B14" s="80"/>
      <c r="C14" s="80"/>
      <c r="D14" s="80"/>
      <c r="E14" s="80"/>
      <c r="F14" s="80"/>
      <c r="G14" s="80"/>
      <c r="H14" s="80"/>
    </row>
    <row r="15" spans="2:8" ht="18" customHeight="1" x14ac:dyDescent="0.25">
      <c r="B15" s="80"/>
      <c r="C15" s="80"/>
      <c r="D15" s="80"/>
      <c r="E15" s="80"/>
      <c r="F15" s="80"/>
      <c r="G15" s="80"/>
      <c r="H15" s="80"/>
    </row>
    <row r="16" spans="2:8" ht="18" customHeight="1" x14ac:dyDescent="0.25"/>
    <row r="18" spans="3:10" ht="18" customHeight="1" x14ac:dyDescent="0.25">
      <c r="C18" s="86" t="s">
        <v>76</v>
      </c>
      <c r="D18" s="87"/>
      <c r="E18" s="86" t="s">
        <v>77</v>
      </c>
      <c r="F18" s="88"/>
    </row>
    <row r="19" spans="3:10" ht="18.75" x14ac:dyDescent="0.3">
      <c r="C19" s="81" t="s">
        <v>84</v>
      </c>
      <c r="D19" s="83"/>
      <c r="E19" s="81">
        <v>2023</v>
      </c>
      <c r="F19" s="83"/>
    </row>
    <row r="20" spans="3:10" ht="18" x14ac:dyDescent="0.25">
      <c r="C20" s="84" t="s">
        <v>113</v>
      </c>
      <c r="D20" s="85"/>
      <c r="E20" s="85"/>
      <c r="F20" s="85"/>
    </row>
    <row r="21" spans="3:10" ht="18.75" x14ac:dyDescent="0.3">
      <c r="C21" s="81">
        <v>31</v>
      </c>
      <c r="D21" s="82"/>
      <c r="E21" s="82"/>
      <c r="F21" s="83"/>
    </row>
    <row r="23" spans="3:10" ht="15" customHeight="1" x14ac:dyDescent="0.25">
      <c r="C23" s="72" t="str">
        <f>IF(C21=0,"Sorry the Spreadsheet cannot go that far in the future, Please select the current Year", "")</f>
        <v/>
      </c>
      <c r="D23" s="72"/>
      <c r="E23" s="72"/>
      <c r="F23" s="72"/>
      <c r="G23" s="72"/>
      <c r="H23" s="72"/>
      <c r="I23" s="72"/>
      <c r="J23" s="72"/>
    </row>
    <row r="24" spans="3:10" ht="15.75" customHeight="1" x14ac:dyDescent="0.25">
      <c r="C24" s="72"/>
      <c r="D24" s="72"/>
      <c r="E24" s="72"/>
      <c r="F24" s="72"/>
      <c r="G24" s="72"/>
      <c r="H24" s="72"/>
      <c r="I24" s="72"/>
      <c r="J24" s="72"/>
    </row>
    <row r="25" spans="3:10" ht="15" customHeight="1" x14ac:dyDescent="0.25">
      <c r="C25" s="72"/>
      <c r="D25" s="72"/>
      <c r="E25" s="72"/>
      <c r="F25" s="72"/>
      <c r="G25" s="72"/>
      <c r="H25" s="72"/>
      <c r="I25" s="72"/>
      <c r="J25" s="72"/>
    </row>
    <row r="26" spans="3:10" ht="15.75" customHeight="1" x14ac:dyDescent="0.25">
      <c r="C26" s="72"/>
      <c r="D26" s="72"/>
      <c r="E26" s="72"/>
      <c r="F26" s="72"/>
      <c r="G26" s="72"/>
      <c r="H26" s="72"/>
      <c r="I26" s="72"/>
      <c r="J26" s="72"/>
    </row>
    <row r="27" spans="3:10" x14ac:dyDescent="0.25">
      <c r="C27" s="72"/>
      <c r="D27" s="72"/>
      <c r="E27" s="72"/>
      <c r="F27" s="72"/>
      <c r="G27" s="72"/>
      <c r="H27" s="72"/>
      <c r="I27" s="72"/>
      <c r="J27" s="72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36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R94" sqref="R94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73" t="s">
        <v>105</v>
      </c>
      <c r="C8" s="74"/>
      <c r="D8" s="74"/>
      <c r="E8" s="74"/>
      <c r="F8" s="74"/>
      <c r="G8" s="74"/>
      <c r="H8" s="75"/>
      <c r="M8" s="16"/>
      <c r="N8" s="16"/>
      <c r="O8" s="16"/>
    </row>
    <row r="9" spans="1:48" ht="15.75" customHeight="1" thickBot="1" x14ac:dyDescent="0.3">
      <c r="B9" s="76"/>
      <c r="C9" s="77"/>
      <c r="D9" s="77"/>
      <c r="E9" s="77"/>
      <c r="F9" s="77"/>
      <c r="G9" s="77"/>
      <c r="H9" s="78"/>
    </row>
    <row r="10" spans="1:48" ht="15" customHeight="1" x14ac:dyDescent="0.25">
      <c r="B10" s="92" t="s">
        <v>99</v>
      </c>
      <c r="C10" s="92"/>
      <c r="D10" s="92"/>
      <c r="E10" s="92"/>
      <c r="F10" s="92"/>
      <c r="G10" s="92"/>
      <c r="H10" s="92"/>
      <c r="J10" s="92" t="s">
        <v>100</v>
      </c>
      <c r="K10" s="92"/>
      <c r="L10" s="92"/>
      <c r="M10" s="92"/>
      <c r="N10" s="92"/>
      <c r="O10" s="92"/>
      <c r="P10" s="92"/>
      <c r="R10" s="92" t="s">
        <v>101</v>
      </c>
      <c r="S10" s="92"/>
      <c r="T10" s="92"/>
      <c r="U10" s="92"/>
      <c r="V10" s="92"/>
      <c r="W10" s="92"/>
      <c r="X10" s="92"/>
      <c r="Z10" s="92" t="s">
        <v>102</v>
      </c>
      <c r="AA10" s="92"/>
      <c r="AB10" s="92"/>
      <c r="AC10" s="92"/>
      <c r="AD10" s="92"/>
      <c r="AE10" s="92"/>
      <c r="AF10" s="92"/>
      <c r="AH10" s="92" t="s">
        <v>103</v>
      </c>
      <c r="AI10" s="92"/>
      <c r="AJ10" s="92"/>
      <c r="AK10" s="92"/>
      <c r="AL10" s="92"/>
      <c r="AM10" s="92"/>
      <c r="AN10" s="92"/>
      <c r="AP10" s="92" t="s">
        <v>104</v>
      </c>
      <c r="AQ10" s="92"/>
      <c r="AR10" s="92"/>
      <c r="AS10" s="92"/>
      <c r="AT10" s="92"/>
      <c r="AU10" s="92"/>
      <c r="AV10" s="92"/>
    </row>
    <row r="11" spans="1:48" ht="15" customHeight="1" x14ac:dyDescent="0.25">
      <c r="B11" s="88"/>
      <c r="C11" s="88"/>
      <c r="D11" s="88"/>
      <c r="E11" s="88"/>
      <c r="F11" s="88"/>
      <c r="G11" s="88"/>
      <c r="H11" s="88"/>
      <c r="J11" s="88"/>
      <c r="K11" s="88"/>
      <c r="L11" s="88"/>
      <c r="M11" s="88"/>
      <c r="N11" s="88"/>
      <c r="O11" s="88"/>
      <c r="P11" s="88"/>
      <c r="R11" s="88"/>
      <c r="S11" s="88"/>
      <c r="T11" s="88"/>
      <c r="U11" s="88"/>
      <c r="V11" s="88"/>
      <c r="W11" s="88"/>
      <c r="X11" s="88"/>
      <c r="Z11" s="88"/>
      <c r="AA11" s="88"/>
      <c r="AB11" s="88"/>
      <c r="AC11" s="88"/>
      <c r="AD11" s="88"/>
      <c r="AE11" s="88"/>
      <c r="AF11" s="88"/>
      <c r="AH11" s="88"/>
      <c r="AI11" s="88"/>
      <c r="AJ11" s="88"/>
      <c r="AK11" s="88"/>
      <c r="AL11" s="88"/>
      <c r="AM11" s="88"/>
      <c r="AN11" s="88"/>
      <c r="AP11" s="88"/>
      <c r="AQ11" s="88"/>
      <c r="AR11" s="88"/>
      <c r="AS11" s="88"/>
      <c r="AT11" s="88"/>
      <c r="AU11" s="88"/>
      <c r="AV11" s="88"/>
    </row>
    <row r="12" spans="1:48" ht="27.75" customHeight="1" x14ac:dyDescent="0.3">
      <c r="B12" s="3"/>
      <c r="C12" s="89" t="s">
        <v>73</v>
      </c>
      <c r="D12" s="90"/>
      <c r="E12" s="90"/>
      <c r="F12" s="90"/>
      <c r="G12" s="90"/>
      <c r="H12" s="91"/>
      <c r="J12" s="3"/>
      <c r="K12" s="89" t="s">
        <v>73</v>
      </c>
      <c r="L12" s="90"/>
      <c r="M12" s="90"/>
      <c r="N12" s="90"/>
      <c r="O12" s="90"/>
      <c r="P12" s="91"/>
      <c r="R12" s="15"/>
      <c r="S12" s="89" t="s">
        <v>73</v>
      </c>
      <c r="T12" s="90"/>
      <c r="U12" s="90"/>
      <c r="V12" s="90"/>
      <c r="W12" s="90"/>
      <c r="X12" s="91"/>
      <c r="Z12" s="15"/>
      <c r="AA12" s="89" t="s">
        <v>73</v>
      </c>
      <c r="AB12" s="90"/>
      <c r="AC12" s="90"/>
      <c r="AD12" s="90"/>
      <c r="AE12" s="90"/>
      <c r="AF12" s="91"/>
      <c r="AH12" s="15"/>
      <c r="AI12" s="89" t="s">
        <v>73</v>
      </c>
      <c r="AJ12" s="90"/>
      <c r="AK12" s="90"/>
      <c r="AL12" s="90"/>
      <c r="AM12" s="90"/>
      <c r="AN12" s="91"/>
      <c r="AP12" s="15"/>
      <c r="AQ12" s="89" t="s">
        <v>73</v>
      </c>
      <c r="AR12" s="90"/>
      <c r="AS12" s="90"/>
      <c r="AT12" s="90"/>
      <c r="AU12" s="90"/>
      <c r="AV12" s="91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93" t="s">
        <v>71</v>
      </c>
      <c r="D14" s="94"/>
      <c r="E14" s="93" t="s">
        <v>72</v>
      </c>
      <c r="F14" s="94"/>
      <c r="G14" s="93" t="s">
        <v>34</v>
      </c>
      <c r="H14" s="94"/>
      <c r="I14" s="34"/>
      <c r="J14" s="33" t="s">
        <v>0</v>
      </c>
      <c r="K14" s="93" t="s">
        <v>71</v>
      </c>
      <c r="L14" s="94"/>
      <c r="M14" s="93" t="s">
        <v>72</v>
      </c>
      <c r="N14" s="94"/>
      <c r="O14" s="93" t="s">
        <v>34</v>
      </c>
      <c r="P14" s="94"/>
      <c r="R14" s="33" t="s">
        <v>0</v>
      </c>
      <c r="S14" s="93" t="s">
        <v>71</v>
      </c>
      <c r="T14" s="94"/>
      <c r="U14" s="93" t="s">
        <v>72</v>
      </c>
      <c r="V14" s="94"/>
      <c r="W14" s="93" t="s">
        <v>34</v>
      </c>
      <c r="X14" s="94"/>
      <c r="Z14" s="33" t="s">
        <v>0</v>
      </c>
      <c r="AA14" s="93" t="s">
        <v>71</v>
      </c>
      <c r="AB14" s="94"/>
      <c r="AC14" s="93" t="s">
        <v>72</v>
      </c>
      <c r="AD14" s="94"/>
      <c r="AE14" s="93" t="s">
        <v>34</v>
      </c>
      <c r="AF14" s="94"/>
      <c r="AH14" s="33" t="s">
        <v>0</v>
      </c>
      <c r="AI14" s="93" t="s">
        <v>71</v>
      </c>
      <c r="AJ14" s="94"/>
      <c r="AK14" s="93" t="s">
        <v>72</v>
      </c>
      <c r="AL14" s="94"/>
      <c r="AM14" s="93" t="s">
        <v>34</v>
      </c>
      <c r="AN14" s="94"/>
      <c r="AP14" s="33" t="s">
        <v>0</v>
      </c>
      <c r="AQ14" s="93" t="s">
        <v>71</v>
      </c>
      <c r="AR14" s="94"/>
      <c r="AS14" s="93" t="s">
        <v>72</v>
      </c>
      <c r="AT14" s="94"/>
      <c r="AU14" s="93" t="s">
        <v>34</v>
      </c>
      <c r="AV14" s="94"/>
    </row>
    <row r="15" spans="1:48" x14ac:dyDescent="0.25">
      <c r="A15">
        <v>1</v>
      </c>
      <c r="B15" s="40">
        <f>VLOOKUP($A15,'Date Reference'!$K$6:$L$36,2,FALSE)</f>
        <v>45047</v>
      </c>
      <c r="C15" s="64">
        <v>15</v>
      </c>
      <c r="D15" s="63">
        <v>22.5</v>
      </c>
      <c r="E15" s="64">
        <v>15</v>
      </c>
      <c r="F15" s="63">
        <v>22.5</v>
      </c>
      <c r="G15" s="63">
        <v>20</v>
      </c>
      <c r="H15" s="63">
        <v>20</v>
      </c>
      <c r="J15" s="40">
        <f>VLOOKUP($A15,'Date Reference'!$K$6:$L$36,2,FALSE)</f>
        <v>45047</v>
      </c>
      <c r="K15" s="63">
        <v>22.5</v>
      </c>
      <c r="L15" s="64">
        <v>30</v>
      </c>
      <c r="M15" s="63">
        <v>15</v>
      </c>
      <c r="N15" s="64">
        <v>37.5</v>
      </c>
      <c r="O15" s="63">
        <v>20</v>
      </c>
      <c r="P15" s="63">
        <v>30</v>
      </c>
      <c r="R15" s="40">
        <f>VLOOKUP($A15,'Date Reference'!$K$6:$L$36,2,FALSE)</f>
        <v>45047</v>
      </c>
      <c r="S15" s="63">
        <v>22.5</v>
      </c>
      <c r="T15" s="64">
        <v>30</v>
      </c>
      <c r="U15" s="63">
        <v>22.5</v>
      </c>
      <c r="V15" s="64">
        <v>37.5</v>
      </c>
      <c r="W15" s="63">
        <v>30</v>
      </c>
      <c r="X15" s="63">
        <v>20</v>
      </c>
      <c r="Y15" s="62"/>
      <c r="Z15" s="60">
        <f>VLOOKUP($A15,'Date Reference'!$K$6:$L$36,2,FALSE)</f>
        <v>45047</v>
      </c>
      <c r="AA15" s="64">
        <v>15</v>
      </c>
      <c r="AB15" s="63">
        <v>30</v>
      </c>
      <c r="AC15" s="64">
        <v>15</v>
      </c>
      <c r="AD15" s="63">
        <v>30</v>
      </c>
      <c r="AE15" s="63">
        <v>20</v>
      </c>
      <c r="AF15" s="63">
        <v>20</v>
      </c>
      <c r="AG15" s="62"/>
      <c r="AH15" s="60">
        <f>VLOOKUP($A15,'Date Reference'!$K$6:$L$36,2,FALSE)</f>
        <v>45047</v>
      </c>
      <c r="AI15" s="64">
        <v>15</v>
      </c>
      <c r="AJ15" s="63">
        <v>45</v>
      </c>
      <c r="AK15" s="64">
        <v>15</v>
      </c>
      <c r="AL15" s="63">
        <v>45</v>
      </c>
      <c r="AM15" s="63">
        <v>20</v>
      </c>
      <c r="AN15" s="63">
        <v>20</v>
      </c>
      <c r="AO15" s="62"/>
      <c r="AP15" s="60">
        <f>VLOOKUP($A15,'Date Reference'!$K$6:$L$36,2,FALSE)</f>
        <v>45047</v>
      </c>
      <c r="AQ15" s="63">
        <v>22.5</v>
      </c>
      <c r="AR15" s="63">
        <v>30</v>
      </c>
      <c r="AS15" s="63">
        <v>15</v>
      </c>
      <c r="AT15" s="63">
        <v>30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45048</v>
      </c>
      <c r="C16" s="64">
        <v>22.5</v>
      </c>
      <c r="D16" s="63">
        <v>15</v>
      </c>
      <c r="E16" s="64">
        <v>15</v>
      </c>
      <c r="F16" s="63">
        <v>22.5</v>
      </c>
      <c r="G16" s="63">
        <v>20</v>
      </c>
      <c r="H16" s="63">
        <v>20</v>
      </c>
      <c r="J16" s="40">
        <f>VLOOKUP($A16,'Date Reference'!$K$6:$L$36,2,FALSE)</f>
        <v>45048</v>
      </c>
      <c r="K16" s="63">
        <v>22.5</v>
      </c>
      <c r="L16" s="64">
        <v>30</v>
      </c>
      <c r="M16" s="63">
        <v>22.5</v>
      </c>
      <c r="N16" s="64">
        <v>30</v>
      </c>
      <c r="O16" s="63">
        <v>20</v>
      </c>
      <c r="P16" s="63">
        <v>20</v>
      </c>
      <c r="R16" s="40">
        <f>VLOOKUP($A16,'Date Reference'!$K$6:$L$36,2,FALSE)</f>
        <v>45048</v>
      </c>
      <c r="S16" s="63">
        <v>22.5</v>
      </c>
      <c r="T16" s="64">
        <v>30</v>
      </c>
      <c r="U16" s="63">
        <v>22.5</v>
      </c>
      <c r="V16" s="64">
        <v>22.5</v>
      </c>
      <c r="W16" s="63">
        <v>30</v>
      </c>
      <c r="X16" s="63">
        <v>20</v>
      </c>
      <c r="Y16" s="62"/>
      <c r="Z16" s="60">
        <f>VLOOKUP($A16,'Date Reference'!$K$6:$L$36,2,FALSE)</f>
        <v>45048</v>
      </c>
      <c r="AA16" s="64">
        <v>15</v>
      </c>
      <c r="AB16" s="63">
        <v>30</v>
      </c>
      <c r="AC16" s="64">
        <v>15</v>
      </c>
      <c r="AD16" s="63">
        <v>30</v>
      </c>
      <c r="AE16" s="63">
        <v>20</v>
      </c>
      <c r="AF16" s="63">
        <v>20</v>
      </c>
      <c r="AG16" s="62"/>
      <c r="AH16" s="60">
        <f>VLOOKUP($A16,'Date Reference'!$K$6:$L$36,2,FALSE)</f>
        <v>45048</v>
      </c>
      <c r="AI16" s="64">
        <v>7.5</v>
      </c>
      <c r="AJ16" s="63">
        <v>52.5</v>
      </c>
      <c r="AK16" s="64">
        <v>15</v>
      </c>
      <c r="AL16" s="63">
        <v>45</v>
      </c>
      <c r="AM16" s="63">
        <v>30</v>
      </c>
      <c r="AN16" s="63">
        <v>20</v>
      </c>
      <c r="AO16" s="62"/>
      <c r="AP16" s="60">
        <f>VLOOKUP($A16,'Date Reference'!$K$6:$L$36,2,FALSE)</f>
        <v>45048</v>
      </c>
      <c r="AQ16" s="63">
        <v>22.5</v>
      </c>
      <c r="AR16" s="63">
        <v>22.5</v>
      </c>
      <c r="AS16" s="63">
        <v>15</v>
      </c>
      <c r="AT16" s="63">
        <v>37.5</v>
      </c>
      <c r="AU16" s="63">
        <v>20</v>
      </c>
      <c r="AV16" s="63">
        <v>30</v>
      </c>
    </row>
    <row r="17" spans="1:48" x14ac:dyDescent="0.25">
      <c r="A17">
        <v>3</v>
      </c>
      <c r="B17" s="40">
        <f>VLOOKUP($A17,'Date Reference'!$K$6:$L$36,2,FALSE)</f>
        <v>45049</v>
      </c>
      <c r="C17" s="64">
        <v>15</v>
      </c>
      <c r="D17" s="63">
        <v>22.5</v>
      </c>
      <c r="E17" s="64">
        <v>15</v>
      </c>
      <c r="F17" s="63">
        <v>22.5</v>
      </c>
      <c r="G17" s="63">
        <v>20</v>
      </c>
      <c r="H17" s="63">
        <v>20</v>
      </c>
      <c r="J17" s="40">
        <f>VLOOKUP($A17,'Date Reference'!$K$6:$L$36,2,FALSE)</f>
        <v>45049</v>
      </c>
      <c r="K17" s="63">
        <v>30</v>
      </c>
      <c r="L17" s="64">
        <v>15</v>
      </c>
      <c r="M17" s="63">
        <v>22.5</v>
      </c>
      <c r="N17" s="64">
        <v>22.5</v>
      </c>
      <c r="O17" s="63">
        <v>20</v>
      </c>
      <c r="P17" s="63">
        <v>20</v>
      </c>
      <c r="R17" s="40">
        <f>VLOOKUP($A17,'Date Reference'!$K$6:$L$36,2,FALSE)</f>
        <v>45049</v>
      </c>
      <c r="S17" s="63">
        <v>22.5</v>
      </c>
      <c r="T17" s="64">
        <v>22.5</v>
      </c>
      <c r="U17" s="63">
        <v>22.5</v>
      </c>
      <c r="V17" s="64">
        <v>22.5</v>
      </c>
      <c r="W17" s="63">
        <v>30</v>
      </c>
      <c r="X17" s="63">
        <v>20</v>
      </c>
      <c r="Y17" s="62"/>
      <c r="Z17" s="60">
        <f>VLOOKUP($A17,'Date Reference'!$K$6:$L$36,2,FALSE)</f>
        <v>45049</v>
      </c>
      <c r="AA17" s="64">
        <v>15</v>
      </c>
      <c r="AB17" s="63">
        <v>30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45049</v>
      </c>
      <c r="AI17" s="64">
        <v>15</v>
      </c>
      <c r="AJ17" s="63">
        <v>45</v>
      </c>
      <c r="AK17" s="64">
        <v>15</v>
      </c>
      <c r="AL17" s="63">
        <v>37.5</v>
      </c>
      <c r="AM17" s="63">
        <v>20</v>
      </c>
      <c r="AN17" s="63">
        <v>30</v>
      </c>
      <c r="AO17" s="62"/>
      <c r="AP17" s="60">
        <f>VLOOKUP($A17,'Date Reference'!$K$6:$L$36,2,FALSE)</f>
        <v>45049</v>
      </c>
      <c r="AQ17" s="63">
        <v>15</v>
      </c>
      <c r="AR17" s="63">
        <v>30</v>
      </c>
      <c r="AS17" s="63">
        <v>22.5</v>
      </c>
      <c r="AT17" s="63">
        <v>22.5</v>
      </c>
      <c r="AU17" s="63">
        <v>20</v>
      </c>
      <c r="AV17" s="63">
        <v>30</v>
      </c>
    </row>
    <row r="18" spans="1:48" x14ac:dyDescent="0.25">
      <c r="A18">
        <v>4</v>
      </c>
      <c r="B18" s="40">
        <f>VLOOKUP($A18,'Date Reference'!$K$6:$L$36,2,FALSE)</f>
        <v>45050</v>
      </c>
      <c r="C18" s="64">
        <v>15</v>
      </c>
      <c r="D18" s="63">
        <v>22.5</v>
      </c>
      <c r="E18" s="64">
        <v>22.5</v>
      </c>
      <c r="F18" s="63">
        <v>15</v>
      </c>
      <c r="G18" s="63">
        <v>20</v>
      </c>
      <c r="H18" s="63">
        <v>20</v>
      </c>
      <c r="J18" s="40">
        <f>VLOOKUP($A18,'Date Reference'!$K$6:$L$36,2,FALSE)</f>
        <v>45050</v>
      </c>
      <c r="K18" s="63">
        <v>30</v>
      </c>
      <c r="L18" s="64">
        <v>15</v>
      </c>
      <c r="M18" s="63">
        <v>22.5</v>
      </c>
      <c r="N18" s="64">
        <v>22.5</v>
      </c>
      <c r="O18" s="63">
        <v>20</v>
      </c>
      <c r="P18" s="63">
        <v>20</v>
      </c>
      <c r="R18" s="40">
        <f>VLOOKUP($A18,'Date Reference'!$K$6:$L$36,2,FALSE)</f>
        <v>45050</v>
      </c>
      <c r="S18" s="63">
        <v>22.5</v>
      </c>
      <c r="T18" s="64">
        <v>22.5</v>
      </c>
      <c r="U18" s="63">
        <v>22.5</v>
      </c>
      <c r="V18" s="64">
        <v>22.5</v>
      </c>
      <c r="W18" s="63">
        <v>20</v>
      </c>
      <c r="X18" s="63">
        <v>20</v>
      </c>
      <c r="Y18" s="62"/>
      <c r="Z18" s="60">
        <f>VLOOKUP($A18,'Date Reference'!$K$6:$L$36,2,FALSE)</f>
        <v>45050</v>
      </c>
      <c r="AA18" s="64">
        <v>15</v>
      </c>
      <c r="AB18" s="63">
        <v>30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45050</v>
      </c>
      <c r="AI18" s="64">
        <v>15</v>
      </c>
      <c r="AJ18" s="63">
        <v>37.5</v>
      </c>
      <c r="AK18" s="64">
        <v>15</v>
      </c>
      <c r="AL18" s="63">
        <v>37.5</v>
      </c>
      <c r="AM18" s="63">
        <v>20</v>
      </c>
      <c r="AN18" s="63">
        <v>30</v>
      </c>
      <c r="AO18" s="62"/>
      <c r="AP18" s="60">
        <f>VLOOKUP($A18,'Date Reference'!$K$6:$L$36,2,FALSE)</f>
        <v>45050</v>
      </c>
      <c r="AQ18" s="63">
        <v>22.5</v>
      </c>
      <c r="AR18" s="63">
        <v>22.5</v>
      </c>
      <c r="AS18" s="63">
        <v>22.5</v>
      </c>
      <c r="AT18" s="63">
        <v>22.5</v>
      </c>
      <c r="AU18" s="63">
        <v>20</v>
      </c>
      <c r="AV18" s="63">
        <v>20</v>
      </c>
    </row>
    <row r="19" spans="1:48" x14ac:dyDescent="0.25">
      <c r="A19">
        <v>5</v>
      </c>
      <c r="B19" s="40">
        <f>VLOOKUP($A19,'Date Reference'!$K$6:$L$36,2,FALSE)</f>
        <v>45051</v>
      </c>
      <c r="C19" s="63">
        <v>15</v>
      </c>
      <c r="D19" s="63">
        <v>22.5</v>
      </c>
      <c r="E19" s="63">
        <v>15</v>
      </c>
      <c r="F19" s="63">
        <v>15</v>
      </c>
      <c r="G19" s="63">
        <v>20</v>
      </c>
      <c r="H19" s="63">
        <v>30</v>
      </c>
      <c r="J19" s="40">
        <f>VLOOKUP($A19,'Date Reference'!$K$6:$L$36,2,FALSE)</f>
        <v>45051</v>
      </c>
      <c r="K19" s="63">
        <v>22.5</v>
      </c>
      <c r="L19" s="65">
        <v>15</v>
      </c>
      <c r="M19" s="63">
        <v>15</v>
      </c>
      <c r="N19" s="63">
        <v>30</v>
      </c>
      <c r="O19" s="63">
        <v>20</v>
      </c>
      <c r="P19" s="63">
        <v>20</v>
      </c>
      <c r="R19" s="40">
        <f>VLOOKUP($A19,'Date Reference'!$K$6:$L$36,2,FALSE)</f>
        <v>45051</v>
      </c>
      <c r="S19" s="63">
        <v>22.5</v>
      </c>
      <c r="T19" s="63">
        <v>22.5</v>
      </c>
      <c r="U19" s="63">
        <v>22.5</v>
      </c>
      <c r="V19" s="63">
        <v>30</v>
      </c>
      <c r="W19" s="63">
        <v>20</v>
      </c>
      <c r="X19" s="63">
        <v>20</v>
      </c>
      <c r="Y19" s="62"/>
      <c r="Z19" s="60">
        <f>VLOOKUP($A19,'Date Reference'!$K$6:$L$36,2,FALSE)</f>
        <v>45051</v>
      </c>
      <c r="AA19" s="63">
        <v>15</v>
      </c>
      <c r="AB19" s="63">
        <v>30</v>
      </c>
      <c r="AC19" s="63">
        <v>15</v>
      </c>
      <c r="AD19" s="63">
        <v>30</v>
      </c>
      <c r="AE19" s="63">
        <v>20</v>
      </c>
      <c r="AF19" s="63">
        <v>20</v>
      </c>
      <c r="AG19" s="62"/>
      <c r="AH19" s="60">
        <f>VLOOKUP($A19,'Date Reference'!$K$6:$L$36,2,FALSE)</f>
        <v>45051</v>
      </c>
      <c r="AI19" s="63">
        <v>15</v>
      </c>
      <c r="AJ19" s="63">
        <v>37.5</v>
      </c>
      <c r="AK19" s="63">
        <v>15</v>
      </c>
      <c r="AL19" s="63">
        <v>45</v>
      </c>
      <c r="AM19" s="63">
        <v>20</v>
      </c>
      <c r="AN19" s="63">
        <v>30</v>
      </c>
      <c r="AO19" s="62"/>
      <c r="AP19" s="60">
        <f>VLOOKUP($A19,'Date Reference'!$K$6:$L$36,2,FALSE)</f>
        <v>45051</v>
      </c>
      <c r="AQ19" s="63">
        <v>22.5</v>
      </c>
      <c r="AR19" s="63">
        <v>22.5</v>
      </c>
      <c r="AS19" s="63">
        <v>7.5</v>
      </c>
      <c r="AT19" s="63">
        <v>37.5</v>
      </c>
      <c r="AU19" s="63">
        <v>20</v>
      </c>
      <c r="AV19" s="63">
        <v>20</v>
      </c>
    </row>
    <row r="20" spans="1:48" x14ac:dyDescent="0.25">
      <c r="A20">
        <v>6</v>
      </c>
      <c r="B20" s="40">
        <f>VLOOKUP($A20,'Date Reference'!$K$6:$L$36,2,FALSE)</f>
        <v>45052</v>
      </c>
      <c r="C20" s="63">
        <v>15</v>
      </c>
      <c r="D20" s="63">
        <v>30</v>
      </c>
      <c r="E20" s="63">
        <v>15</v>
      </c>
      <c r="F20" s="63">
        <v>30</v>
      </c>
      <c r="G20" s="63">
        <v>20</v>
      </c>
      <c r="H20" s="63">
        <v>20</v>
      </c>
      <c r="J20" s="40">
        <f>VLOOKUP($A20,'Date Reference'!$K$6:$L$36,2,FALSE)</f>
        <v>45052</v>
      </c>
      <c r="K20" s="63">
        <v>22.5</v>
      </c>
      <c r="L20" s="63">
        <v>22.5</v>
      </c>
      <c r="M20" s="63">
        <v>15</v>
      </c>
      <c r="N20" s="63">
        <v>30</v>
      </c>
      <c r="O20" s="63">
        <v>20</v>
      </c>
      <c r="P20" s="63">
        <v>20</v>
      </c>
      <c r="R20" s="40">
        <f>VLOOKUP($A20,'Date Reference'!$K$6:$L$36,2,FALSE)</f>
        <v>45052</v>
      </c>
      <c r="S20" s="63">
        <v>22.5</v>
      </c>
      <c r="T20" s="63">
        <v>30</v>
      </c>
      <c r="U20" s="63">
        <v>22.5</v>
      </c>
      <c r="V20" s="63">
        <v>22.5</v>
      </c>
      <c r="W20" s="63">
        <v>10</v>
      </c>
      <c r="X20" s="63">
        <v>20</v>
      </c>
      <c r="Y20" s="62"/>
      <c r="Z20" s="60">
        <f>VLOOKUP($A20,'Date Reference'!$K$6:$L$36,2,FALSE)</f>
        <v>45052</v>
      </c>
      <c r="AA20" s="63">
        <v>15</v>
      </c>
      <c r="AB20" s="63">
        <v>30</v>
      </c>
      <c r="AC20" s="63">
        <v>15</v>
      </c>
      <c r="AD20" s="63">
        <v>30</v>
      </c>
      <c r="AE20" s="63">
        <v>20</v>
      </c>
      <c r="AF20" s="63">
        <v>20</v>
      </c>
      <c r="AG20" s="62"/>
      <c r="AH20" s="60">
        <f>VLOOKUP($A20,'Date Reference'!$K$6:$L$36,2,FALSE)</f>
        <v>45052</v>
      </c>
      <c r="AI20" s="63">
        <v>15</v>
      </c>
      <c r="AJ20" s="63">
        <v>30</v>
      </c>
      <c r="AK20" s="63">
        <v>15</v>
      </c>
      <c r="AL20" s="63">
        <v>37.5</v>
      </c>
      <c r="AM20" s="63">
        <v>20</v>
      </c>
      <c r="AN20" s="63">
        <v>30</v>
      </c>
      <c r="AO20" s="62"/>
      <c r="AP20" s="60">
        <f>VLOOKUP($A20,'Date Reference'!$K$6:$L$36,2,FALSE)</f>
        <v>45052</v>
      </c>
      <c r="AQ20" s="63">
        <v>22.5</v>
      </c>
      <c r="AR20" s="63">
        <v>22.5</v>
      </c>
      <c r="AS20" s="63">
        <v>15</v>
      </c>
      <c r="AT20" s="63">
        <v>30</v>
      </c>
      <c r="AU20" s="63">
        <v>20</v>
      </c>
      <c r="AV20" s="63">
        <v>20</v>
      </c>
    </row>
    <row r="21" spans="1:48" x14ac:dyDescent="0.25">
      <c r="A21">
        <v>7</v>
      </c>
      <c r="B21" s="40">
        <f>VLOOKUP($A21,'Date Reference'!$K$6:$L$36,2,FALSE)</f>
        <v>45053</v>
      </c>
      <c r="C21" s="63">
        <v>15</v>
      </c>
      <c r="D21" s="63">
        <v>22.5</v>
      </c>
      <c r="E21" s="63">
        <v>15</v>
      </c>
      <c r="F21" s="63">
        <v>30</v>
      </c>
      <c r="G21" s="63">
        <v>20</v>
      </c>
      <c r="H21" s="63">
        <v>20</v>
      </c>
      <c r="J21" s="40">
        <f>VLOOKUP($A21,'Date Reference'!$K$6:$L$36,2,FALSE)</f>
        <v>45053</v>
      </c>
      <c r="K21" s="63">
        <v>30</v>
      </c>
      <c r="L21" s="63">
        <v>15</v>
      </c>
      <c r="M21" s="63">
        <v>22.5</v>
      </c>
      <c r="N21" s="63">
        <v>22.5</v>
      </c>
      <c r="O21" s="63">
        <v>20</v>
      </c>
      <c r="P21" s="63">
        <v>20</v>
      </c>
      <c r="R21" s="40">
        <f>VLOOKUP($A21,'Date Reference'!$K$6:$L$36,2,FALSE)</f>
        <v>45053</v>
      </c>
      <c r="S21" s="63">
        <v>22.5</v>
      </c>
      <c r="T21" s="63">
        <v>22.5</v>
      </c>
      <c r="U21" s="63">
        <v>22.5</v>
      </c>
      <c r="V21" s="63">
        <v>22.5</v>
      </c>
      <c r="W21" s="63">
        <v>30</v>
      </c>
      <c r="X21" s="63">
        <v>20</v>
      </c>
      <c r="Y21" s="62"/>
      <c r="Z21" s="60">
        <f>VLOOKUP($A21,'Date Reference'!$K$6:$L$36,2,FALSE)</f>
        <v>45053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20</v>
      </c>
      <c r="AG21" s="62"/>
      <c r="AH21" s="60">
        <f>VLOOKUP($A21,'Date Reference'!$K$6:$L$36,2,FALSE)</f>
        <v>45053</v>
      </c>
      <c r="AI21" s="63">
        <v>15</v>
      </c>
      <c r="AJ21" s="63">
        <v>37.5</v>
      </c>
      <c r="AK21" s="63">
        <v>22.5</v>
      </c>
      <c r="AL21" s="63">
        <v>30</v>
      </c>
      <c r="AM21" s="63">
        <v>20</v>
      </c>
      <c r="AN21" s="63">
        <v>30</v>
      </c>
      <c r="AO21" s="62"/>
      <c r="AP21" s="60">
        <f>VLOOKUP($A21,'Date Reference'!$K$6:$L$36,2,FALSE)</f>
        <v>45053</v>
      </c>
      <c r="AQ21" s="63">
        <v>15</v>
      </c>
      <c r="AR21" s="63">
        <v>30</v>
      </c>
      <c r="AS21" s="63">
        <v>15</v>
      </c>
      <c r="AT21" s="63">
        <v>30</v>
      </c>
      <c r="AU21" s="63">
        <v>10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45054</v>
      </c>
      <c r="C22" s="63">
        <v>15</v>
      </c>
      <c r="D22" s="63">
        <v>22.5</v>
      </c>
      <c r="E22" s="63">
        <v>15</v>
      </c>
      <c r="F22" s="63">
        <v>22.5</v>
      </c>
      <c r="G22" s="63">
        <v>20</v>
      </c>
      <c r="H22" s="63">
        <v>20</v>
      </c>
      <c r="J22" s="40">
        <f>VLOOKUP($A22,'Date Reference'!$K$6:$L$36,2,FALSE)</f>
        <v>45054</v>
      </c>
      <c r="K22" s="63">
        <v>22.5</v>
      </c>
      <c r="L22" s="63">
        <v>22.5</v>
      </c>
      <c r="M22" s="63">
        <v>22.5</v>
      </c>
      <c r="N22" s="63">
        <v>22.5</v>
      </c>
      <c r="O22" s="63">
        <v>20</v>
      </c>
      <c r="P22" s="63">
        <v>20</v>
      </c>
      <c r="R22" s="40">
        <f>VLOOKUP($A22,'Date Reference'!$K$6:$L$36,2,FALSE)</f>
        <v>45054</v>
      </c>
      <c r="S22" s="63">
        <v>22.5</v>
      </c>
      <c r="T22" s="63">
        <v>22.5</v>
      </c>
      <c r="U22" s="63">
        <v>22.5</v>
      </c>
      <c r="V22" s="63">
        <v>30</v>
      </c>
      <c r="W22" s="63">
        <v>20</v>
      </c>
      <c r="X22" s="63">
        <v>10</v>
      </c>
      <c r="Y22" s="62"/>
      <c r="Z22" s="60">
        <f>VLOOKUP($A22,'Date Reference'!$K$6:$L$36,2,FALSE)</f>
        <v>45054</v>
      </c>
      <c r="AA22" s="63">
        <v>15</v>
      </c>
      <c r="AB22" s="63">
        <v>30</v>
      </c>
      <c r="AC22" s="63">
        <v>15</v>
      </c>
      <c r="AD22" s="63">
        <v>30</v>
      </c>
      <c r="AE22" s="63">
        <v>20</v>
      </c>
      <c r="AF22" s="63">
        <v>20</v>
      </c>
      <c r="AG22" s="62"/>
      <c r="AH22" s="60">
        <f>VLOOKUP($A22,'Date Reference'!$K$6:$L$36,2,FALSE)</f>
        <v>45054</v>
      </c>
      <c r="AI22" s="63">
        <v>15</v>
      </c>
      <c r="AJ22" s="63">
        <v>37.5</v>
      </c>
      <c r="AK22" s="63">
        <v>15</v>
      </c>
      <c r="AL22" s="63">
        <v>37.5</v>
      </c>
      <c r="AM22" s="63">
        <v>20</v>
      </c>
      <c r="AN22" s="63">
        <v>30</v>
      </c>
      <c r="AO22" s="62"/>
      <c r="AP22" s="60">
        <f>VLOOKUP($A22,'Date Reference'!$K$6:$L$36,2,FALSE)</f>
        <v>45054</v>
      </c>
      <c r="AQ22" s="63">
        <v>22.5</v>
      </c>
      <c r="AR22" s="63">
        <v>22.5</v>
      </c>
      <c r="AS22" s="63">
        <v>15</v>
      </c>
      <c r="AT22" s="63">
        <v>30</v>
      </c>
      <c r="AU22" s="63">
        <v>20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45055</v>
      </c>
      <c r="C23" s="63">
        <v>15</v>
      </c>
      <c r="D23" s="63">
        <v>22.5</v>
      </c>
      <c r="E23" s="63">
        <v>15</v>
      </c>
      <c r="F23" s="63">
        <v>22.5</v>
      </c>
      <c r="G23" s="63">
        <v>20</v>
      </c>
      <c r="H23" s="63">
        <v>20</v>
      </c>
      <c r="J23" s="40">
        <f>VLOOKUP($A23,'Date Reference'!$K$6:$L$36,2,FALSE)</f>
        <v>45055</v>
      </c>
      <c r="K23" s="63">
        <v>15</v>
      </c>
      <c r="L23" s="63">
        <v>30</v>
      </c>
      <c r="M23" s="63">
        <v>15</v>
      </c>
      <c r="N23" s="63">
        <v>30</v>
      </c>
      <c r="O23" s="63">
        <v>20</v>
      </c>
      <c r="P23" s="63">
        <v>20</v>
      </c>
      <c r="R23" s="40">
        <f>VLOOKUP($A23,'Date Reference'!$K$6:$L$36,2,FALSE)</f>
        <v>45055</v>
      </c>
      <c r="S23" s="63">
        <v>22.5</v>
      </c>
      <c r="T23" s="63">
        <v>30</v>
      </c>
      <c r="U23" s="63">
        <v>22.5</v>
      </c>
      <c r="V23" s="63">
        <v>22.5</v>
      </c>
      <c r="W23" s="63">
        <v>30</v>
      </c>
      <c r="X23" s="63">
        <v>20</v>
      </c>
      <c r="Y23" s="62"/>
      <c r="Z23" s="60">
        <f>VLOOKUP($A23,'Date Reference'!$K$6:$L$36,2,FALSE)</f>
        <v>45055</v>
      </c>
      <c r="AA23" s="63">
        <v>15</v>
      </c>
      <c r="AB23" s="63">
        <v>30</v>
      </c>
      <c r="AC23" s="63">
        <v>15</v>
      </c>
      <c r="AD23" s="63">
        <v>30</v>
      </c>
      <c r="AE23" s="63">
        <v>20</v>
      </c>
      <c r="AF23" s="63">
        <v>20</v>
      </c>
      <c r="AG23" s="62"/>
      <c r="AH23" s="60">
        <f>VLOOKUP($A23,'Date Reference'!$K$6:$L$36,2,FALSE)</f>
        <v>45055</v>
      </c>
      <c r="AI23" s="63">
        <v>15</v>
      </c>
      <c r="AJ23" s="63">
        <v>37.5</v>
      </c>
      <c r="AK23" s="63">
        <v>15</v>
      </c>
      <c r="AL23" s="63">
        <v>30</v>
      </c>
      <c r="AM23" s="63">
        <v>20</v>
      </c>
      <c r="AN23" s="63">
        <v>30</v>
      </c>
      <c r="AO23" s="62"/>
      <c r="AP23" s="60">
        <f>VLOOKUP($A23,'Date Reference'!$K$6:$L$36,2,FALSE)</f>
        <v>45055</v>
      </c>
      <c r="AQ23" s="63">
        <v>22.5</v>
      </c>
      <c r="AR23" s="63">
        <v>22.5</v>
      </c>
      <c r="AS23" s="63">
        <v>22.5</v>
      </c>
      <c r="AT23" s="63">
        <v>22.5</v>
      </c>
      <c r="AU23" s="63">
        <v>20</v>
      </c>
      <c r="AV23" s="63">
        <v>40</v>
      </c>
    </row>
    <row r="24" spans="1:48" x14ac:dyDescent="0.25">
      <c r="A24">
        <v>10</v>
      </c>
      <c r="B24" s="40">
        <f>VLOOKUP($A24,'Date Reference'!$K$6:$L$36,2,FALSE)</f>
        <v>45056</v>
      </c>
      <c r="C24" s="63">
        <v>15</v>
      </c>
      <c r="D24" s="63">
        <v>22.5</v>
      </c>
      <c r="E24" s="63">
        <v>15</v>
      </c>
      <c r="F24" s="63">
        <v>15</v>
      </c>
      <c r="G24" s="63">
        <v>20</v>
      </c>
      <c r="H24" s="63">
        <v>20</v>
      </c>
      <c r="J24" s="40">
        <f>VLOOKUP($A24,'Date Reference'!$K$6:$L$36,2,FALSE)</f>
        <v>45056</v>
      </c>
      <c r="K24" s="63">
        <v>22.5</v>
      </c>
      <c r="L24" s="63">
        <v>22.5</v>
      </c>
      <c r="M24" s="63">
        <v>22.5</v>
      </c>
      <c r="N24" s="63">
        <v>22.5</v>
      </c>
      <c r="O24" s="63">
        <v>20</v>
      </c>
      <c r="P24" s="63">
        <v>20</v>
      </c>
      <c r="R24" s="40">
        <f>VLOOKUP($A24,'Date Reference'!$K$6:$L$36,2,FALSE)</f>
        <v>45056</v>
      </c>
      <c r="S24" s="63">
        <v>30</v>
      </c>
      <c r="T24" s="63">
        <v>30</v>
      </c>
      <c r="U24" s="63">
        <v>22.5</v>
      </c>
      <c r="V24" s="63">
        <v>22.5</v>
      </c>
      <c r="W24" s="63">
        <v>30</v>
      </c>
      <c r="X24" s="63">
        <v>20</v>
      </c>
      <c r="Y24" s="62"/>
      <c r="Z24" s="60">
        <f>VLOOKUP($A24,'Date Reference'!$K$6:$L$36,2,FALSE)</f>
        <v>45056</v>
      </c>
      <c r="AA24" s="63">
        <v>15</v>
      </c>
      <c r="AB24" s="63">
        <v>30</v>
      </c>
      <c r="AC24" s="63">
        <v>15</v>
      </c>
      <c r="AD24" s="63">
        <v>30</v>
      </c>
      <c r="AE24" s="63">
        <v>20</v>
      </c>
      <c r="AF24" s="63">
        <v>20</v>
      </c>
      <c r="AG24" s="62"/>
      <c r="AH24" s="60">
        <f>VLOOKUP($A24,'Date Reference'!$K$6:$L$36,2,FALSE)</f>
        <v>45056</v>
      </c>
      <c r="AI24" s="63">
        <v>15</v>
      </c>
      <c r="AJ24" s="63">
        <v>37.5</v>
      </c>
      <c r="AK24" s="63">
        <v>15</v>
      </c>
      <c r="AL24" s="63">
        <v>37.5</v>
      </c>
      <c r="AM24" s="63">
        <v>20</v>
      </c>
      <c r="AN24" s="63">
        <v>30</v>
      </c>
      <c r="AO24" s="62"/>
      <c r="AP24" s="60">
        <f>VLOOKUP($A24,'Date Reference'!$K$6:$L$36,2,FALSE)</f>
        <v>45056</v>
      </c>
      <c r="AQ24" s="63">
        <v>15</v>
      </c>
      <c r="AR24" s="63">
        <v>30</v>
      </c>
      <c r="AS24" s="63">
        <v>22.5</v>
      </c>
      <c r="AT24" s="63">
        <v>30</v>
      </c>
      <c r="AU24" s="63">
        <v>20</v>
      </c>
      <c r="AV24" s="63">
        <v>40</v>
      </c>
    </row>
    <row r="25" spans="1:48" x14ac:dyDescent="0.25">
      <c r="A25">
        <v>11</v>
      </c>
      <c r="B25" s="40">
        <f>VLOOKUP($A25,'Date Reference'!$K$6:$L$36,2,FALSE)</f>
        <v>45057</v>
      </c>
      <c r="C25" s="63">
        <v>15</v>
      </c>
      <c r="D25" s="63">
        <v>30</v>
      </c>
      <c r="E25" s="63">
        <v>15</v>
      </c>
      <c r="F25" s="63">
        <v>22.5</v>
      </c>
      <c r="G25" s="63">
        <v>20</v>
      </c>
      <c r="H25" s="63">
        <v>20</v>
      </c>
      <c r="J25" s="40">
        <f>VLOOKUP($A25,'Date Reference'!$K$6:$L$36,2,FALSE)</f>
        <v>45057</v>
      </c>
      <c r="K25" s="63">
        <v>22.5</v>
      </c>
      <c r="L25" s="63">
        <v>22.5</v>
      </c>
      <c r="M25" s="63">
        <v>22.5</v>
      </c>
      <c r="N25" s="63">
        <v>22.5</v>
      </c>
      <c r="O25" s="63">
        <v>20</v>
      </c>
      <c r="P25" s="63">
        <v>20</v>
      </c>
      <c r="R25" s="40">
        <f>VLOOKUP($A25,'Date Reference'!$K$6:$L$36,2,FALSE)</f>
        <v>45057</v>
      </c>
      <c r="S25" s="63">
        <v>22.5</v>
      </c>
      <c r="T25" s="63">
        <v>30</v>
      </c>
      <c r="U25" s="63">
        <v>22.5</v>
      </c>
      <c r="V25" s="63">
        <v>22.5</v>
      </c>
      <c r="W25" s="63">
        <v>30</v>
      </c>
      <c r="X25" s="63">
        <v>10</v>
      </c>
      <c r="Y25" s="62"/>
      <c r="Z25" s="60">
        <f>VLOOKUP($A25,'Date Reference'!$K$6:$L$36,2,FALSE)</f>
        <v>45057</v>
      </c>
      <c r="AA25" s="63">
        <v>15</v>
      </c>
      <c r="AB25" s="63">
        <v>30</v>
      </c>
      <c r="AC25" s="63">
        <v>15</v>
      </c>
      <c r="AD25" s="63">
        <v>30</v>
      </c>
      <c r="AE25" s="63">
        <v>20</v>
      </c>
      <c r="AF25" s="63">
        <v>20</v>
      </c>
      <c r="AG25" s="62"/>
      <c r="AH25" s="60">
        <f>VLOOKUP($A25,'Date Reference'!$K$6:$L$36,2,FALSE)</f>
        <v>45057</v>
      </c>
      <c r="AI25" s="63">
        <v>15</v>
      </c>
      <c r="AJ25" s="63">
        <v>30</v>
      </c>
      <c r="AK25" s="63">
        <v>15</v>
      </c>
      <c r="AL25" s="63">
        <v>37.5</v>
      </c>
      <c r="AM25" s="63">
        <v>20</v>
      </c>
      <c r="AN25" s="63">
        <v>30</v>
      </c>
      <c r="AO25" s="62"/>
      <c r="AP25" s="60">
        <f>VLOOKUP($A25,'Date Reference'!$K$6:$L$36,2,FALSE)</f>
        <v>45057</v>
      </c>
      <c r="AQ25" s="63">
        <v>22.5</v>
      </c>
      <c r="AR25" s="63">
        <v>45</v>
      </c>
      <c r="AS25" s="63">
        <v>22.5</v>
      </c>
      <c r="AT25" s="63">
        <v>37.5</v>
      </c>
      <c r="AU25" s="63">
        <v>20</v>
      </c>
      <c r="AV25" s="63">
        <v>40</v>
      </c>
    </row>
    <row r="26" spans="1:48" x14ac:dyDescent="0.25">
      <c r="A26">
        <v>12</v>
      </c>
      <c r="B26" s="40">
        <f>VLOOKUP($A26,'Date Reference'!$K$6:$L$36,2,FALSE)</f>
        <v>45058</v>
      </c>
      <c r="C26" s="63">
        <v>15</v>
      </c>
      <c r="D26" s="63">
        <v>22.5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45058</v>
      </c>
      <c r="K26" s="63">
        <v>22.5</v>
      </c>
      <c r="L26" s="63">
        <v>22.5</v>
      </c>
      <c r="M26" s="63">
        <v>22.5</v>
      </c>
      <c r="N26" s="63">
        <v>22.5</v>
      </c>
      <c r="O26" s="63">
        <v>20</v>
      </c>
      <c r="P26" s="63">
        <v>20</v>
      </c>
      <c r="R26" s="40">
        <f>VLOOKUP($A26,'Date Reference'!$K$6:$L$36,2,FALSE)</f>
        <v>45058</v>
      </c>
      <c r="S26" s="63">
        <v>22.5</v>
      </c>
      <c r="T26" s="63">
        <v>22.5</v>
      </c>
      <c r="U26" s="63">
        <v>22.5</v>
      </c>
      <c r="V26" s="63">
        <v>30</v>
      </c>
      <c r="W26" s="63">
        <v>30</v>
      </c>
      <c r="X26" s="63">
        <v>10</v>
      </c>
      <c r="Y26" s="62"/>
      <c r="Z26" s="60">
        <f>VLOOKUP($A26,'Date Reference'!$K$6:$L$36,2,FALSE)</f>
        <v>45058</v>
      </c>
      <c r="AA26" s="63">
        <v>7.5</v>
      </c>
      <c r="AB26" s="63">
        <v>30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45058</v>
      </c>
      <c r="AI26" s="63">
        <v>15</v>
      </c>
      <c r="AJ26" s="63">
        <v>37.5</v>
      </c>
      <c r="AK26" s="63">
        <v>15</v>
      </c>
      <c r="AL26" s="63">
        <v>22.5</v>
      </c>
      <c r="AM26" s="63">
        <v>20</v>
      </c>
      <c r="AN26" s="63">
        <v>30</v>
      </c>
      <c r="AO26" s="62"/>
      <c r="AP26" s="60">
        <f>VLOOKUP($A26,'Date Reference'!$K$6:$L$36,2,FALSE)</f>
        <v>45058</v>
      </c>
      <c r="AQ26" s="63">
        <v>15</v>
      </c>
      <c r="AR26" s="63">
        <v>45</v>
      </c>
      <c r="AS26" s="63">
        <v>15</v>
      </c>
      <c r="AT26" s="63">
        <v>52.5</v>
      </c>
      <c r="AU26" s="63">
        <v>30</v>
      </c>
      <c r="AV26" s="63">
        <v>40</v>
      </c>
    </row>
    <row r="27" spans="1:48" x14ac:dyDescent="0.25">
      <c r="A27">
        <v>13</v>
      </c>
      <c r="B27" s="40">
        <f>VLOOKUP($A27,'Date Reference'!$K$6:$L$36,2,FALSE)</f>
        <v>45059</v>
      </c>
      <c r="C27" s="63">
        <v>15</v>
      </c>
      <c r="D27" s="63">
        <v>22.5</v>
      </c>
      <c r="E27" s="63">
        <v>15</v>
      </c>
      <c r="F27" s="63">
        <v>30</v>
      </c>
      <c r="G27" s="63">
        <v>20</v>
      </c>
      <c r="H27" s="63">
        <v>20</v>
      </c>
      <c r="J27" s="40">
        <f>VLOOKUP($A27,'Date Reference'!$K$6:$L$36,2,FALSE)</f>
        <v>45059</v>
      </c>
      <c r="K27" s="63">
        <v>22.5</v>
      </c>
      <c r="L27" s="63">
        <v>22.5</v>
      </c>
      <c r="M27" s="63">
        <v>22.5</v>
      </c>
      <c r="N27" s="63">
        <v>22.5</v>
      </c>
      <c r="O27" s="63">
        <v>20</v>
      </c>
      <c r="P27" s="63">
        <v>20</v>
      </c>
      <c r="R27" s="40">
        <f>VLOOKUP($A27,'Date Reference'!$K$6:$L$36,2,FALSE)</f>
        <v>45059</v>
      </c>
      <c r="S27" s="63">
        <v>22.5</v>
      </c>
      <c r="T27" s="63">
        <v>22.5</v>
      </c>
      <c r="U27" s="63">
        <v>22.5</v>
      </c>
      <c r="V27" s="63">
        <v>22.5</v>
      </c>
      <c r="W27" s="63">
        <v>20</v>
      </c>
      <c r="X27" s="63">
        <v>20</v>
      </c>
      <c r="Y27" s="62"/>
      <c r="Z27" s="60">
        <f>VLOOKUP($A27,'Date Reference'!$K$6:$L$36,2,FALSE)</f>
        <v>45059</v>
      </c>
      <c r="AA27" s="63">
        <v>15</v>
      </c>
      <c r="AB27" s="63">
        <v>37.5</v>
      </c>
      <c r="AC27" s="63">
        <v>15</v>
      </c>
      <c r="AD27" s="63">
        <v>37.5</v>
      </c>
      <c r="AE27" s="63">
        <v>20</v>
      </c>
      <c r="AF27" s="63">
        <v>20</v>
      </c>
      <c r="AG27" s="62"/>
      <c r="AH27" s="60">
        <f>VLOOKUP($A27,'Date Reference'!$K$6:$L$36,2,FALSE)</f>
        <v>45059</v>
      </c>
      <c r="AI27" s="63">
        <v>15</v>
      </c>
      <c r="AJ27" s="63">
        <v>30</v>
      </c>
      <c r="AK27" s="63">
        <v>15</v>
      </c>
      <c r="AL27" s="63">
        <v>37.5</v>
      </c>
      <c r="AM27" s="63">
        <v>20</v>
      </c>
      <c r="AN27" s="63">
        <v>30</v>
      </c>
      <c r="AO27" s="62"/>
      <c r="AP27" s="60">
        <f>VLOOKUP($A27,'Date Reference'!$K$6:$L$36,2,FALSE)</f>
        <v>45059</v>
      </c>
      <c r="AQ27" s="63">
        <v>22.5</v>
      </c>
      <c r="AR27" s="63">
        <v>37.5</v>
      </c>
      <c r="AS27" s="63">
        <v>22.5</v>
      </c>
      <c r="AT27" s="63">
        <v>30</v>
      </c>
      <c r="AU27" s="63">
        <v>20</v>
      </c>
      <c r="AV27" s="63">
        <v>40</v>
      </c>
    </row>
    <row r="28" spans="1:48" x14ac:dyDescent="0.25">
      <c r="A28">
        <v>14</v>
      </c>
      <c r="B28" s="40">
        <f>VLOOKUP($A28,'Date Reference'!$K$6:$L$36,2,FALSE)</f>
        <v>45060</v>
      </c>
      <c r="C28" s="63">
        <v>15</v>
      </c>
      <c r="D28" s="63">
        <v>22.5</v>
      </c>
      <c r="E28" s="63">
        <v>15</v>
      </c>
      <c r="F28" s="63">
        <v>22.5</v>
      </c>
      <c r="G28" s="63">
        <v>20</v>
      </c>
      <c r="H28" s="63">
        <v>20</v>
      </c>
      <c r="J28" s="40">
        <f>VLOOKUP($A28,'Date Reference'!$K$6:$L$36,2,FALSE)</f>
        <v>45060</v>
      </c>
      <c r="K28" s="63">
        <v>22.5</v>
      </c>
      <c r="L28" s="63">
        <v>22.5</v>
      </c>
      <c r="M28" s="63">
        <v>22.5</v>
      </c>
      <c r="N28" s="63">
        <v>22.5</v>
      </c>
      <c r="O28" s="63">
        <v>20</v>
      </c>
      <c r="P28" s="63">
        <v>20</v>
      </c>
      <c r="R28" s="40">
        <f>VLOOKUP($A28,'Date Reference'!$K$6:$L$36,2,FALSE)</f>
        <v>45060</v>
      </c>
      <c r="S28" s="63">
        <v>22.5</v>
      </c>
      <c r="T28" s="63">
        <v>22.5</v>
      </c>
      <c r="U28" s="63">
        <v>22.5</v>
      </c>
      <c r="V28" s="63">
        <v>22.5</v>
      </c>
      <c r="W28" s="63">
        <v>20</v>
      </c>
      <c r="X28" s="63">
        <v>20</v>
      </c>
      <c r="Y28" s="62"/>
      <c r="Z28" s="60">
        <f>VLOOKUP($A28,'Date Reference'!$K$6:$L$36,2,FALSE)</f>
        <v>45060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45060</v>
      </c>
      <c r="AI28" s="63">
        <v>15</v>
      </c>
      <c r="AJ28" s="63">
        <v>37.5</v>
      </c>
      <c r="AK28" s="63">
        <v>15</v>
      </c>
      <c r="AL28" s="63">
        <v>37.5</v>
      </c>
      <c r="AM28" s="63">
        <v>10</v>
      </c>
      <c r="AN28" s="63">
        <v>40</v>
      </c>
      <c r="AO28" s="62"/>
      <c r="AP28" s="60">
        <f>VLOOKUP($A28,'Date Reference'!$K$6:$L$36,2,FALSE)</f>
        <v>45060</v>
      </c>
      <c r="AQ28" s="63">
        <v>22.5</v>
      </c>
      <c r="AR28" s="63">
        <v>30</v>
      </c>
      <c r="AS28" s="63">
        <v>22.5</v>
      </c>
      <c r="AT28" s="63">
        <v>30</v>
      </c>
      <c r="AU28" s="63">
        <v>20</v>
      </c>
      <c r="AV28" s="63">
        <v>30</v>
      </c>
    </row>
    <row r="29" spans="1:48" x14ac:dyDescent="0.25">
      <c r="A29">
        <v>15</v>
      </c>
      <c r="B29" s="40">
        <f>VLOOKUP($A29,'Date Reference'!$K$6:$L$36,2,FALSE)</f>
        <v>45061</v>
      </c>
      <c r="C29" s="63">
        <v>15</v>
      </c>
      <c r="D29" s="63">
        <v>22.5</v>
      </c>
      <c r="E29" s="63">
        <v>15</v>
      </c>
      <c r="F29" s="63">
        <v>22.5</v>
      </c>
      <c r="G29" s="63">
        <v>20</v>
      </c>
      <c r="H29" s="63">
        <v>20</v>
      </c>
      <c r="J29" s="40">
        <f>VLOOKUP($A29,'Date Reference'!$K$6:$L$36,2,FALSE)</f>
        <v>45061</v>
      </c>
      <c r="K29" s="63">
        <v>22.5</v>
      </c>
      <c r="L29" s="63">
        <v>22.5</v>
      </c>
      <c r="M29" s="63">
        <v>22.5</v>
      </c>
      <c r="N29" s="63">
        <v>22.5</v>
      </c>
      <c r="O29" s="63">
        <v>20</v>
      </c>
      <c r="P29" s="63">
        <v>20</v>
      </c>
      <c r="R29" s="40">
        <f>VLOOKUP($A29,'Date Reference'!$K$6:$L$36,2,FALSE)</f>
        <v>45061</v>
      </c>
      <c r="S29" s="63">
        <v>22.5</v>
      </c>
      <c r="T29" s="63">
        <v>22.5</v>
      </c>
      <c r="U29" s="63">
        <v>22.5</v>
      </c>
      <c r="V29" s="63">
        <v>22.5</v>
      </c>
      <c r="W29" s="63">
        <v>20</v>
      </c>
      <c r="X29" s="63">
        <v>20</v>
      </c>
      <c r="Y29" s="62"/>
      <c r="Z29" s="60">
        <f>VLOOKUP($A29,'Date Reference'!$K$6:$L$36,2,FALSE)</f>
        <v>45061</v>
      </c>
      <c r="AA29" s="63">
        <v>15</v>
      </c>
      <c r="AB29" s="63">
        <v>30</v>
      </c>
      <c r="AC29" s="63">
        <v>15</v>
      </c>
      <c r="AD29" s="63">
        <v>30</v>
      </c>
      <c r="AE29" s="63">
        <v>20</v>
      </c>
      <c r="AF29" s="63">
        <v>10</v>
      </c>
      <c r="AG29" s="62"/>
      <c r="AH29" s="60">
        <f>VLOOKUP($A29,'Date Reference'!$K$6:$L$36,2,FALSE)</f>
        <v>45061</v>
      </c>
      <c r="AI29" s="63">
        <v>15</v>
      </c>
      <c r="AJ29" s="63">
        <v>37.5</v>
      </c>
      <c r="AK29" s="63">
        <v>15</v>
      </c>
      <c r="AL29" s="63">
        <v>37.5</v>
      </c>
      <c r="AM29" s="63">
        <v>20</v>
      </c>
      <c r="AN29" s="63">
        <v>30</v>
      </c>
      <c r="AO29" s="62"/>
      <c r="AP29" s="60">
        <f>VLOOKUP($A29,'Date Reference'!$K$6:$L$36,2,FALSE)</f>
        <v>45061</v>
      </c>
      <c r="AQ29" s="63">
        <v>15</v>
      </c>
      <c r="AR29" s="63">
        <v>37.5</v>
      </c>
      <c r="AS29" s="63">
        <v>22.5</v>
      </c>
      <c r="AT29" s="63">
        <v>30</v>
      </c>
      <c r="AU29" s="63">
        <v>20</v>
      </c>
      <c r="AV29" s="63">
        <v>30</v>
      </c>
    </row>
    <row r="30" spans="1:48" x14ac:dyDescent="0.25">
      <c r="A30">
        <v>16</v>
      </c>
      <c r="B30" s="40">
        <f>VLOOKUP($A30,'Date Reference'!$K$6:$L$36,2,FALSE)</f>
        <v>45062</v>
      </c>
      <c r="C30" s="63">
        <v>15</v>
      </c>
      <c r="D30" s="63">
        <v>22.5</v>
      </c>
      <c r="E30" s="63">
        <v>22.5</v>
      </c>
      <c r="F30" s="63">
        <v>15</v>
      </c>
      <c r="G30" s="63">
        <v>20</v>
      </c>
      <c r="H30" s="63">
        <v>20</v>
      </c>
      <c r="J30" s="40">
        <f>VLOOKUP($A30,'Date Reference'!$K$6:$L$36,2,FALSE)</f>
        <v>45062</v>
      </c>
      <c r="K30" s="63">
        <v>22.5</v>
      </c>
      <c r="L30" s="63">
        <v>22.5</v>
      </c>
      <c r="M30" s="63">
        <v>22.5</v>
      </c>
      <c r="N30" s="65">
        <v>15</v>
      </c>
      <c r="O30" s="63">
        <v>20</v>
      </c>
      <c r="P30" s="63">
        <v>20</v>
      </c>
      <c r="R30" s="40">
        <f>VLOOKUP($A30,'Date Reference'!$K$6:$L$36,2,FALSE)</f>
        <v>45062</v>
      </c>
      <c r="S30" s="63">
        <v>22.5</v>
      </c>
      <c r="T30" s="63">
        <v>22.5</v>
      </c>
      <c r="U30" s="63">
        <v>22.5</v>
      </c>
      <c r="V30" s="63">
        <v>22.5</v>
      </c>
      <c r="W30" s="63">
        <v>30</v>
      </c>
      <c r="X30" s="63">
        <v>20</v>
      </c>
      <c r="Y30" s="62"/>
      <c r="Z30" s="60">
        <f>VLOOKUP($A30,'Date Reference'!$K$6:$L$36,2,FALSE)</f>
        <v>45062</v>
      </c>
      <c r="AA30" s="63">
        <v>15</v>
      </c>
      <c r="AB30" s="63">
        <v>22.5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45062</v>
      </c>
      <c r="AI30" s="63">
        <v>7.5</v>
      </c>
      <c r="AJ30" s="63">
        <v>37.5</v>
      </c>
      <c r="AK30" s="63">
        <v>15</v>
      </c>
      <c r="AL30" s="63">
        <v>37.5</v>
      </c>
      <c r="AM30" s="63">
        <v>20</v>
      </c>
      <c r="AN30" s="63">
        <v>30</v>
      </c>
      <c r="AO30" s="62"/>
      <c r="AP30" s="60">
        <f>VLOOKUP($A30,'Date Reference'!$K$6:$L$36,2,FALSE)</f>
        <v>45062</v>
      </c>
      <c r="AQ30" s="63">
        <v>22.5</v>
      </c>
      <c r="AR30" s="63">
        <v>22.5</v>
      </c>
      <c r="AS30" s="63">
        <v>22.5</v>
      </c>
      <c r="AT30" s="63">
        <v>22.5</v>
      </c>
      <c r="AU30" s="63">
        <v>20</v>
      </c>
      <c r="AV30" s="63">
        <v>20</v>
      </c>
    </row>
    <row r="31" spans="1:48" x14ac:dyDescent="0.25">
      <c r="A31">
        <v>17</v>
      </c>
      <c r="B31" s="40">
        <f>VLOOKUP($A31,'Date Reference'!$K$6:$L$36,2,FALSE)</f>
        <v>45063</v>
      </c>
      <c r="C31" s="63">
        <v>15</v>
      </c>
      <c r="D31" s="63">
        <v>22.5</v>
      </c>
      <c r="E31" s="63">
        <v>15</v>
      </c>
      <c r="F31" s="63">
        <v>22.5</v>
      </c>
      <c r="G31" s="63">
        <v>20</v>
      </c>
      <c r="H31" s="63">
        <v>10</v>
      </c>
      <c r="J31" s="40">
        <f>VLOOKUP($A31,'Date Reference'!$K$6:$L$36,2,FALSE)</f>
        <v>45063</v>
      </c>
      <c r="K31" s="63">
        <v>22.5</v>
      </c>
      <c r="L31" s="63">
        <v>22.5</v>
      </c>
      <c r="M31" s="1">
        <v>22.5</v>
      </c>
      <c r="N31" s="63">
        <v>30</v>
      </c>
      <c r="O31" s="63">
        <v>20</v>
      </c>
      <c r="P31" s="63">
        <v>30</v>
      </c>
      <c r="R31" s="40">
        <f>VLOOKUP($A31,'Date Reference'!$K$6:$L$36,2,FALSE)</f>
        <v>45063</v>
      </c>
      <c r="S31" s="63">
        <v>22.5</v>
      </c>
      <c r="T31" s="63">
        <v>22.5</v>
      </c>
      <c r="U31" s="63">
        <v>22.5</v>
      </c>
      <c r="V31" s="63">
        <v>22.5</v>
      </c>
      <c r="W31" s="63">
        <v>20</v>
      </c>
      <c r="X31" s="63">
        <v>30</v>
      </c>
      <c r="Y31" s="62"/>
      <c r="Z31" s="60">
        <f>VLOOKUP($A31,'Date Reference'!$K$6:$L$36,2,FALSE)</f>
        <v>45063</v>
      </c>
      <c r="AA31" s="63">
        <v>15</v>
      </c>
      <c r="AB31" s="63">
        <v>30</v>
      </c>
      <c r="AC31" s="63">
        <v>15</v>
      </c>
      <c r="AD31" s="63">
        <v>30</v>
      </c>
      <c r="AE31" s="63">
        <v>20</v>
      </c>
      <c r="AF31" s="63">
        <v>20</v>
      </c>
      <c r="AG31" s="62"/>
      <c r="AH31" s="60">
        <f>VLOOKUP($A31,'Date Reference'!$K$6:$L$36,2,FALSE)</f>
        <v>45063</v>
      </c>
      <c r="AI31" s="63">
        <v>15</v>
      </c>
      <c r="AJ31" s="63">
        <v>37.5</v>
      </c>
      <c r="AK31" s="63">
        <v>15</v>
      </c>
      <c r="AL31" s="63">
        <v>37.5</v>
      </c>
      <c r="AM31" s="63">
        <v>20</v>
      </c>
      <c r="AN31" s="63">
        <v>30</v>
      </c>
      <c r="AO31" s="62"/>
      <c r="AP31" s="60">
        <f>VLOOKUP($A31,'Date Reference'!$K$6:$L$36,2,FALSE)</f>
        <v>45063</v>
      </c>
      <c r="AQ31" s="63">
        <v>22.5</v>
      </c>
      <c r="AR31" s="63">
        <v>22.5</v>
      </c>
      <c r="AS31" s="63">
        <v>22.5</v>
      </c>
      <c r="AT31" s="63">
        <v>30</v>
      </c>
      <c r="AU31" s="63">
        <v>20</v>
      </c>
      <c r="AV31" s="63">
        <v>20</v>
      </c>
    </row>
    <row r="32" spans="1:48" x14ac:dyDescent="0.25">
      <c r="A32">
        <v>18</v>
      </c>
      <c r="B32" s="40">
        <f>VLOOKUP($A32,'Date Reference'!$K$6:$L$36,2,FALSE)</f>
        <v>45064</v>
      </c>
      <c r="C32" s="63">
        <v>15</v>
      </c>
      <c r="D32" s="63">
        <v>45</v>
      </c>
      <c r="E32" s="63">
        <v>15</v>
      </c>
      <c r="F32" s="63">
        <v>45</v>
      </c>
      <c r="G32" s="63">
        <v>20</v>
      </c>
      <c r="H32" s="63">
        <v>40</v>
      </c>
      <c r="J32" s="40">
        <f>VLOOKUP($A32,'Date Reference'!$K$6:$L$36,2,FALSE)</f>
        <v>45064</v>
      </c>
      <c r="K32" s="63">
        <v>22.5</v>
      </c>
      <c r="L32" s="63">
        <v>30</v>
      </c>
      <c r="M32" s="63">
        <v>22.5</v>
      </c>
      <c r="N32" s="63">
        <v>30</v>
      </c>
      <c r="O32" s="63">
        <v>20</v>
      </c>
      <c r="P32" s="63">
        <v>30</v>
      </c>
      <c r="R32" s="40">
        <f>VLOOKUP($A32,'Date Reference'!$K$6:$L$36,2,FALSE)</f>
        <v>45064</v>
      </c>
      <c r="S32" s="63">
        <v>30</v>
      </c>
      <c r="T32" s="63">
        <v>22.5</v>
      </c>
      <c r="U32" s="63">
        <v>22.5</v>
      </c>
      <c r="V32" s="63">
        <v>30</v>
      </c>
      <c r="W32" s="63">
        <v>30</v>
      </c>
      <c r="X32" s="63">
        <v>20</v>
      </c>
      <c r="Y32" s="62"/>
      <c r="Z32" s="60">
        <f>VLOOKUP($A32,'Date Reference'!$K$6:$L$36,2,FALSE)</f>
        <v>45064</v>
      </c>
      <c r="AA32" s="63">
        <v>15</v>
      </c>
      <c r="AB32" s="63">
        <v>37.5</v>
      </c>
      <c r="AC32" s="63">
        <v>15</v>
      </c>
      <c r="AD32" s="63">
        <v>30</v>
      </c>
      <c r="AE32" s="63">
        <v>20</v>
      </c>
      <c r="AF32" s="63">
        <v>20</v>
      </c>
      <c r="AG32" s="62"/>
      <c r="AH32" s="60">
        <f>VLOOKUP($A32,'Date Reference'!$K$6:$L$36,2,FALSE)</f>
        <v>45064</v>
      </c>
      <c r="AI32" s="63">
        <v>15</v>
      </c>
      <c r="AJ32" s="63">
        <v>37.5</v>
      </c>
      <c r="AK32" s="63">
        <v>15</v>
      </c>
      <c r="AL32" s="63">
        <v>37.5</v>
      </c>
      <c r="AM32" s="63">
        <v>20</v>
      </c>
      <c r="AN32" s="63">
        <v>30</v>
      </c>
      <c r="AO32" s="62"/>
      <c r="AP32" s="60">
        <f>VLOOKUP($A32,'Date Reference'!$K$6:$L$36,2,FALSE)</f>
        <v>45064</v>
      </c>
      <c r="AQ32" s="63">
        <v>22.5</v>
      </c>
      <c r="AR32" s="63">
        <v>22.5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45065</v>
      </c>
      <c r="C33" s="63">
        <v>15</v>
      </c>
      <c r="D33" s="63">
        <v>45</v>
      </c>
      <c r="E33" s="63">
        <v>15</v>
      </c>
      <c r="F33" s="63">
        <v>45</v>
      </c>
      <c r="G33" s="63">
        <v>20</v>
      </c>
      <c r="H33" s="63">
        <v>40</v>
      </c>
      <c r="J33" s="40">
        <f>VLOOKUP($A33,'Date Reference'!$K$6:$L$36,2,FALSE)</f>
        <v>45065</v>
      </c>
      <c r="K33" s="63">
        <v>22.5</v>
      </c>
      <c r="L33" s="63">
        <v>30</v>
      </c>
      <c r="M33" s="63">
        <v>22.5</v>
      </c>
      <c r="N33" s="63">
        <v>30</v>
      </c>
      <c r="O33" s="63">
        <v>20</v>
      </c>
      <c r="P33" s="63">
        <v>30</v>
      </c>
      <c r="R33" s="40">
        <f>VLOOKUP($A33,'Date Reference'!$K$6:$L$36,2,FALSE)</f>
        <v>45065</v>
      </c>
      <c r="S33" s="63">
        <v>22.5</v>
      </c>
      <c r="T33" s="63">
        <v>22.5</v>
      </c>
      <c r="U33" s="63">
        <v>22.5</v>
      </c>
      <c r="V33" s="63">
        <v>22.5</v>
      </c>
      <c r="W33" s="63">
        <v>20</v>
      </c>
      <c r="X33" s="63">
        <v>20</v>
      </c>
      <c r="Y33" s="62"/>
      <c r="Z33" s="60">
        <f>VLOOKUP($A33,'Date Reference'!$K$6:$L$36,2,FALSE)</f>
        <v>45065</v>
      </c>
      <c r="AA33" s="63">
        <v>15</v>
      </c>
      <c r="AB33" s="63">
        <v>30</v>
      </c>
      <c r="AC33" s="63">
        <v>15</v>
      </c>
      <c r="AD33" s="63">
        <v>30</v>
      </c>
      <c r="AE33" s="63">
        <v>20</v>
      </c>
      <c r="AF33" s="63">
        <v>20</v>
      </c>
      <c r="AG33" s="62"/>
      <c r="AH33" s="60">
        <f>VLOOKUP($A33,'Date Reference'!$K$6:$L$36,2,FALSE)</f>
        <v>45065</v>
      </c>
      <c r="AI33" s="63">
        <v>22.5</v>
      </c>
      <c r="AJ33" s="63">
        <v>30</v>
      </c>
      <c r="AK33" s="63">
        <v>15</v>
      </c>
      <c r="AL33" s="63">
        <v>37.5</v>
      </c>
      <c r="AM33" s="63">
        <v>20</v>
      </c>
      <c r="AN33" s="63">
        <v>30</v>
      </c>
      <c r="AO33" s="62"/>
      <c r="AP33" s="60">
        <f>VLOOKUP($A33,'Date Reference'!$K$6:$L$36,2,FALSE)</f>
        <v>45065</v>
      </c>
      <c r="AQ33" s="63">
        <v>22.5</v>
      </c>
      <c r="AR33" s="63">
        <v>22.5</v>
      </c>
      <c r="AS33" s="63">
        <v>22.5</v>
      </c>
      <c r="AT33" s="63">
        <v>22.5</v>
      </c>
      <c r="AU33" s="63">
        <v>30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45066</v>
      </c>
      <c r="C34" s="63">
        <v>15</v>
      </c>
      <c r="D34" s="63">
        <v>45</v>
      </c>
      <c r="E34" s="63">
        <v>15</v>
      </c>
      <c r="F34" s="63">
        <v>52.5</v>
      </c>
      <c r="G34" s="63">
        <v>20</v>
      </c>
      <c r="H34" s="63">
        <v>40</v>
      </c>
      <c r="J34" s="40">
        <f>VLOOKUP($A34,'Date Reference'!$K$6:$L$36,2,FALSE)</f>
        <v>45066</v>
      </c>
      <c r="K34" s="63">
        <v>22.5</v>
      </c>
      <c r="L34" s="63">
        <v>30</v>
      </c>
      <c r="M34" s="63">
        <v>22.5</v>
      </c>
      <c r="N34" s="63">
        <v>30</v>
      </c>
      <c r="O34" s="63">
        <v>20</v>
      </c>
      <c r="P34" s="63">
        <v>30</v>
      </c>
      <c r="R34" s="40">
        <f>VLOOKUP($A34,'Date Reference'!$K$6:$L$36,2,FALSE)</f>
        <v>45066</v>
      </c>
      <c r="S34" s="63">
        <v>22.5</v>
      </c>
      <c r="T34" s="63">
        <v>22.5</v>
      </c>
      <c r="U34" s="63">
        <v>22.5</v>
      </c>
      <c r="V34" s="63">
        <v>22.5</v>
      </c>
      <c r="W34" s="63">
        <v>30</v>
      </c>
      <c r="X34" s="63">
        <v>20</v>
      </c>
      <c r="Y34" s="62"/>
      <c r="Z34" s="60">
        <f>VLOOKUP($A34,'Date Reference'!$K$6:$L$36,2,FALSE)</f>
        <v>45066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30</v>
      </c>
      <c r="AG34" s="62"/>
      <c r="AH34" s="60">
        <f>VLOOKUP($A34,'Date Reference'!$K$6:$L$36,2,FALSE)</f>
        <v>45066</v>
      </c>
      <c r="AI34" s="63">
        <v>15</v>
      </c>
      <c r="AJ34" s="63">
        <v>37.5</v>
      </c>
      <c r="AK34" s="63">
        <v>15</v>
      </c>
      <c r="AL34" s="63">
        <v>37.5</v>
      </c>
      <c r="AM34" s="63">
        <v>30</v>
      </c>
      <c r="AN34" s="63">
        <v>20</v>
      </c>
      <c r="AO34" s="62"/>
      <c r="AP34" s="60">
        <f>VLOOKUP($A34,'Date Reference'!$K$6:$L$36,2,FALSE)</f>
        <v>45066</v>
      </c>
      <c r="AQ34" s="63">
        <v>22.5</v>
      </c>
      <c r="AR34" s="63">
        <v>22.5</v>
      </c>
      <c r="AS34" s="63">
        <v>22.5</v>
      </c>
      <c r="AT34" s="63">
        <v>30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45067</v>
      </c>
      <c r="C35" s="63">
        <v>15</v>
      </c>
      <c r="D35" s="63">
        <v>30</v>
      </c>
      <c r="E35" s="63">
        <v>15</v>
      </c>
      <c r="F35" s="63">
        <v>37.5</v>
      </c>
      <c r="G35" s="63">
        <v>20</v>
      </c>
      <c r="H35" s="63">
        <v>40</v>
      </c>
      <c r="J35" s="40">
        <f>VLOOKUP($A35,'Date Reference'!$K$6:$L$36,2,FALSE)</f>
        <v>45067</v>
      </c>
      <c r="K35" s="63">
        <v>30</v>
      </c>
      <c r="L35" s="63">
        <v>22.5</v>
      </c>
      <c r="M35" s="63">
        <v>30</v>
      </c>
      <c r="N35" s="63">
        <v>22.5</v>
      </c>
      <c r="O35" s="63">
        <v>20</v>
      </c>
      <c r="P35" s="63">
        <v>30</v>
      </c>
      <c r="R35" s="40">
        <f>VLOOKUP($A35,'Date Reference'!$K$6:$L$36,2,FALSE)</f>
        <v>45067</v>
      </c>
      <c r="S35" s="63">
        <v>22.5</v>
      </c>
      <c r="T35" s="63">
        <v>22.5</v>
      </c>
      <c r="U35" s="63">
        <v>22.5</v>
      </c>
      <c r="V35" s="63">
        <v>22.5</v>
      </c>
      <c r="W35" s="63">
        <v>20</v>
      </c>
      <c r="X35" s="63">
        <v>20</v>
      </c>
      <c r="Y35" s="62"/>
      <c r="Z35" s="60">
        <f>VLOOKUP($A35,'Date Reference'!$K$6:$L$36,2,FALSE)</f>
        <v>45067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45067</v>
      </c>
      <c r="AI35" s="63">
        <v>15</v>
      </c>
      <c r="AJ35" s="63">
        <v>37.5</v>
      </c>
      <c r="AK35" s="63">
        <v>15</v>
      </c>
      <c r="AL35" s="63">
        <v>37.5</v>
      </c>
      <c r="AM35" s="63">
        <v>20</v>
      </c>
      <c r="AN35" s="63">
        <v>30</v>
      </c>
      <c r="AO35" s="62"/>
      <c r="AP35" s="60">
        <f>VLOOKUP($A35,'Date Reference'!$K$6:$L$36,2,FALSE)</f>
        <v>45067</v>
      </c>
      <c r="AQ35" s="63">
        <v>22.5</v>
      </c>
      <c r="AR35" s="63">
        <v>15</v>
      </c>
      <c r="AS35" s="63">
        <v>22.5</v>
      </c>
      <c r="AT35" s="63">
        <v>22.5</v>
      </c>
      <c r="AU35" s="63">
        <v>30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45068</v>
      </c>
      <c r="C36" s="63">
        <v>15</v>
      </c>
      <c r="D36" s="63">
        <v>37.5</v>
      </c>
      <c r="E36" s="63">
        <v>15</v>
      </c>
      <c r="F36" s="63">
        <v>37.5</v>
      </c>
      <c r="G36" s="63">
        <v>20</v>
      </c>
      <c r="H36" s="63">
        <v>30</v>
      </c>
      <c r="J36" s="40">
        <f>VLOOKUP($A36,'Date Reference'!$K$6:$L$36,2,FALSE)</f>
        <v>45068</v>
      </c>
      <c r="K36" s="63">
        <v>22.5</v>
      </c>
      <c r="L36" s="63">
        <v>30</v>
      </c>
      <c r="M36" s="63">
        <v>22.5</v>
      </c>
      <c r="N36" s="65">
        <v>22.5</v>
      </c>
      <c r="O36" s="63">
        <v>20</v>
      </c>
      <c r="P36" s="119">
        <v>20</v>
      </c>
      <c r="R36" s="40">
        <f>VLOOKUP($A36,'Date Reference'!$K$6:$L$36,2,FALSE)</f>
        <v>45068</v>
      </c>
      <c r="S36" s="63">
        <v>22.5</v>
      </c>
      <c r="T36" s="63">
        <v>22.5</v>
      </c>
      <c r="U36" s="63">
        <v>22.5</v>
      </c>
      <c r="V36" s="63">
        <v>22.5</v>
      </c>
      <c r="W36" s="63">
        <v>30</v>
      </c>
      <c r="X36" s="63">
        <v>20</v>
      </c>
      <c r="Y36" s="62"/>
      <c r="Z36" s="60">
        <f>VLOOKUP($A36,'Date Reference'!$K$6:$L$36,2,FALSE)</f>
        <v>45068</v>
      </c>
      <c r="AA36" s="63">
        <v>15</v>
      </c>
      <c r="AB36" s="63">
        <v>30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45068</v>
      </c>
      <c r="AI36" s="63">
        <v>15</v>
      </c>
      <c r="AJ36" s="63">
        <v>37.5</v>
      </c>
      <c r="AK36" s="63">
        <v>15</v>
      </c>
      <c r="AL36" s="63">
        <v>37.5</v>
      </c>
      <c r="AM36" s="63">
        <v>20</v>
      </c>
      <c r="AN36" s="63">
        <v>30</v>
      </c>
      <c r="AO36" s="62"/>
      <c r="AP36" s="60">
        <f>VLOOKUP($A36,'Date Reference'!$K$6:$L$36,2,FALSE)</f>
        <v>45068</v>
      </c>
      <c r="AQ36" s="63">
        <v>22.5</v>
      </c>
      <c r="AR36" s="63">
        <v>22.5</v>
      </c>
      <c r="AS36" s="63">
        <v>22.5</v>
      </c>
      <c r="AT36" s="63">
        <v>30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45069</v>
      </c>
      <c r="C37" s="63">
        <v>15</v>
      </c>
      <c r="D37" s="63">
        <v>30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45069</v>
      </c>
      <c r="K37" s="63">
        <v>22.5</v>
      </c>
      <c r="L37" s="63">
        <v>22.5</v>
      </c>
      <c r="M37" s="63">
        <v>22.5</v>
      </c>
      <c r="N37" s="63">
        <v>22.5</v>
      </c>
      <c r="O37" s="63">
        <v>20</v>
      </c>
      <c r="P37" s="63">
        <v>20</v>
      </c>
      <c r="R37" s="40">
        <f>VLOOKUP($A37,'Date Reference'!$K$6:$L$36,2,FALSE)</f>
        <v>45069</v>
      </c>
      <c r="S37" s="63">
        <v>22.5</v>
      </c>
      <c r="T37" s="63">
        <v>22.5</v>
      </c>
      <c r="U37" s="63">
        <v>30</v>
      </c>
      <c r="V37" s="63">
        <v>22.5</v>
      </c>
      <c r="W37" s="63">
        <v>30</v>
      </c>
      <c r="X37" s="63">
        <v>20</v>
      </c>
      <c r="Y37" s="62"/>
      <c r="Z37" s="60">
        <f>VLOOKUP($A37,'Date Reference'!$K$6:$L$36,2,FALSE)</f>
        <v>45069</v>
      </c>
      <c r="AA37" s="63">
        <v>15</v>
      </c>
      <c r="AB37" s="63">
        <v>30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45069</v>
      </c>
      <c r="AI37" s="63">
        <v>15</v>
      </c>
      <c r="AJ37" s="63">
        <v>37.5</v>
      </c>
      <c r="AK37" s="63">
        <v>15</v>
      </c>
      <c r="AL37" s="63">
        <v>37.5</v>
      </c>
      <c r="AM37" s="63">
        <v>20</v>
      </c>
      <c r="AN37" s="63">
        <v>30</v>
      </c>
      <c r="AO37" s="62"/>
      <c r="AP37" s="60">
        <f>VLOOKUP($A37,'Date Reference'!$K$6:$L$36,2,FALSE)</f>
        <v>45069</v>
      </c>
      <c r="AQ37" s="63">
        <v>22.5</v>
      </c>
      <c r="AR37" s="63">
        <v>30</v>
      </c>
      <c r="AS37" s="63">
        <v>22.5</v>
      </c>
      <c r="AT37" s="63">
        <v>22.5</v>
      </c>
      <c r="AU37" s="63">
        <v>20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45070</v>
      </c>
      <c r="C38" s="63">
        <v>15</v>
      </c>
      <c r="D38" s="63">
        <v>30</v>
      </c>
      <c r="E38" s="63">
        <v>15</v>
      </c>
      <c r="F38" s="63">
        <v>22.5</v>
      </c>
      <c r="G38" s="64">
        <v>20</v>
      </c>
      <c r="H38" s="63">
        <v>20</v>
      </c>
      <c r="J38" s="40">
        <f>VLOOKUP($A38,'Date Reference'!$K$6:$L$36,2,FALSE)</f>
        <v>45070</v>
      </c>
      <c r="K38" s="63">
        <v>30</v>
      </c>
      <c r="L38" s="63">
        <v>15</v>
      </c>
      <c r="M38" s="63">
        <v>15</v>
      </c>
      <c r="N38" s="63">
        <v>22.5</v>
      </c>
      <c r="O38" s="64">
        <v>20</v>
      </c>
      <c r="P38" s="63">
        <v>20</v>
      </c>
      <c r="R38" s="40">
        <f>VLOOKUP($A38,'Date Reference'!$K$6:$L$36,2,FALSE)</f>
        <v>45070</v>
      </c>
      <c r="S38" s="63">
        <v>30</v>
      </c>
      <c r="T38" s="63">
        <v>15</v>
      </c>
      <c r="U38" s="63">
        <v>30</v>
      </c>
      <c r="V38" s="63">
        <v>22.5</v>
      </c>
      <c r="W38" s="64">
        <v>20</v>
      </c>
      <c r="X38" s="63">
        <v>20</v>
      </c>
      <c r="Y38" s="62"/>
      <c r="Z38" s="60">
        <f>VLOOKUP($A38,'Date Reference'!$K$6:$L$36,2,FALSE)</f>
        <v>45070</v>
      </c>
      <c r="AA38" s="63">
        <v>15</v>
      </c>
      <c r="AB38" s="63">
        <v>30</v>
      </c>
      <c r="AC38" s="63">
        <v>15</v>
      </c>
      <c r="AD38" s="63">
        <v>30</v>
      </c>
      <c r="AE38" s="64">
        <v>20</v>
      </c>
      <c r="AF38" s="63">
        <v>20</v>
      </c>
      <c r="AG38" s="62"/>
      <c r="AH38" s="60">
        <f>VLOOKUP($A38,'Date Reference'!$K$6:$L$36,2,FALSE)</f>
        <v>45070</v>
      </c>
      <c r="AI38" s="63">
        <v>15</v>
      </c>
      <c r="AJ38" s="63">
        <v>37.5</v>
      </c>
      <c r="AK38" s="63">
        <v>15</v>
      </c>
      <c r="AL38" s="63">
        <v>37.5</v>
      </c>
      <c r="AM38" s="64">
        <v>20</v>
      </c>
      <c r="AN38" s="63">
        <v>30</v>
      </c>
      <c r="AO38" s="62"/>
      <c r="AP38" s="60">
        <f>VLOOKUP($A38,'Date Reference'!$K$6:$L$36,2,FALSE)</f>
        <v>45070</v>
      </c>
      <c r="AQ38" s="63">
        <v>22.5</v>
      </c>
      <c r="AR38" s="63">
        <v>22.5</v>
      </c>
      <c r="AS38" s="63">
        <v>22.5</v>
      </c>
      <c r="AT38" s="63">
        <v>30</v>
      </c>
      <c r="AU38" s="63">
        <v>30</v>
      </c>
      <c r="AV38" s="63">
        <v>20</v>
      </c>
    </row>
    <row r="39" spans="1:48" x14ac:dyDescent="0.25">
      <c r="A39">
        <v>25</v>
      </c>
      <c r="B39" s="40">
        <f>VLOOKUP($A39,'Date Reference'!$K$6:$L$36,2,FALSE)</f>
        <v>45071</v>
      </c>
      <c r="C39" s="63">
        <v>15</v>
      </c>
      <c r="D39" s="63">
        <v>22.5</v>
      </c>
      <c r="E39" s="63">
        <v>15</v>
      </c>
      <c r="F39" s="63">
        <v>22.5</v>
      </c>
      <c r="G39" s="64">
        <v>20</v>
      </c>
      <c r="H39" s="63">
        <v>20</v>
      </c>
      <c r="J39" s="40">
        <f>VLOOKUP($A39,'Date Reference'!$K$6:$L$36,2,FALSE)</f>
        <v>45071</v>
      </c>
      <c r="K39" s="63">
        <v>22.5</v>
      </c>
      <c r="L39" s="63">
        <v>22.5</v>
      </c>
      <c r="M39" s="63">
        <v>15</v>
      </c>
      <c r="N39" s="63">
        <v>22.5</v>
      </c>
      <c r="O39" s="64">
        <v>20</v>
      </c>
      <c r="P39" s="63">
        <v>20</v>
      </c>
      <c r="R39" s="40">
        <f>VLOOKUP($A39,'Date Reference'!$K$6:$L$36,2,FALSE)</f>
        <v>45071</v>
      </c>
      <c r="S39" s="63">
        <v>22.5</v>
      </c>
      <c r="T39" s="63">
        <v>22.5</v>
      </c>
      <c r="U39" s="63">
        <v>30</v>
      </c>
      <c r="V39" s="63">
        <v>15</v>
      </c>
      <c r="W39" s="64">
        <v>30</v>
      </c>
      <c r="X39" s="63">
        <v>20</v>
      </c>
      <c r="Y39" s="62"/>
      <c r="Z39" s="60">
        <f>VLOOKUP($A39,'Date Reference'!$K$6:$L$36,2,FALSE)</f>
        <v>45071</v>
      </c>
      <c r="AA39" s="63">
        <v>15</v>
      </c>
      <c r="AB39" s="63">
        <v>37.5</v>
      </c>
      <c r="AC39" s="63">
        <v>15</v>
      </c>
      <c r="AD39" s="63">
        <v>22.5</v>
      </c>
      <c r="AE39" s="64">
        <v>20</v>
      </c>
      <c r="AF39" s="63">
        <v>20</v>
      </c>
      <c r="AG39" s="62"/>
      <c r="AH39" s="60">
        <f>VLOOKUP($A39,'Date Reference'!$K$6:$L$36,2,FALSE)</f>
        <v>45071</v>
      </c>
      <c r="AI39" s="63">
        <v>15</v>
      </c>
      <c r="AJ39" s="63">
        <v>37.5</v>
      </c>
      <c r="AK39" s="63">
        <v>15</v>
      </c>
      <c r="AL39" s="63">
        <v>45</v>
      </c>
      <c r="AM39" s="64">
        <v>20</v>
      </c>
      <c r="AN39" s="63">
        <v>30</v>
      </c>
      <c r="AO39" s="62"/>
      <c r="AP39" s="60">
        <f>VLOOKUP($A39,'Date Reference'!$K$6:$L$36,2,FALSE)</f>
        <v>45071</v>
      </c>
      <c r="AQ39" s="63">
        <v>22.5</v>
      </c>
      <c r="AR39" s="63">
        <v>30</v>
      </c>
      <c r="AS39" s="63">
        <v>22.5</v>
      </c>
      <c r="AT39" s="63">
        <v>30</v>
      </c>
      <c r="AU39" s="63">
        <v>20</v>
      </c>
      <c r="AV39" s="63">
        <v>30</v>
      </c>
    </row>
    <row r="40" spans="1:48" x14ac:dyDescent="0.25">
      <c r="A40">
        <v>26</v>
      </c>
      <c r="B40" s="40">
        <f>VLOOKUP($A40,'Date Reference'!$K$6:$L$36,2,FALSE)</f>
        <v>45072</v>
      </c>
      <c r="C40" s="63">
        <v>15</v>
      </c>
      <c r="D40" s="63">
        <v>22.5</v>
      </c>
      <c r="E40" s="63">
        <v>15</v>
      </c>
      <c r="F40" s="63">
        <v>22.5</v>
      </c>
      <c r="G40" s="64">
        <v>20</v>
      </c>
      <c r="H40" s="63">
        <v>20</v>
      </c>
      <c r="J40" s="40">
        <f>VLOOKUP($A40,'Date Reference'!$K$6:$L$36,2,FALSE)</f>
        <v>45072</v>
      </c>
      <c r="K40" s="63">
        <v>15</v>
      </c>
      <c r="L40" s="63">
        <v>30</v>
      </c>
      <c r="M40" s="63">
        <v>30</v>
      </c>
      <c r="N40" s="63">
        <v>15</v>
      </c>
      <c r="O40" s="64">
        <v>20</v>
      </c>
      <c r="P40" s="63">
        <v>20</v>
      </c>
      <c r="R40" s="40">
        <f>VLOOKUP($A40,'Date Reference'!$K$6:$L$36,2,FALSE)</f>
        <v>45072</v>
      </c>
      <c r="S40" s="63">
        <v>22.5</v>
      </c>
      <c r="T40" s="63">
        <v>22.5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45072</v>
      </c>
      <c r="AA40" s="63">
        <v>15</v>
      </c>
      <c r="AB40" s="63">
        <v>22.5</v>
      </c>
      <c r="AC40" s="63">
        <v>15</v>
      </c>
      <c r="AD40" s="63">
        <v>22.5</v>
      </c>
      <c r="AE40" s="64">
        <v>20</v>
      </c>
      <c r="AF40" s="63">
        <v>10</v>
      </c>
      <c r="AG40" s="62"/>
      <c r="AH40" s="60">
        <f>VLOOKUP($A40,'Date Reference'!$K$6:$L$36,2,FALSE)</f>
        <v>45072</v>
      </c>
      <c r="AI40" s="63">
        <v>15</v>
      </c>
      <c r="AJ40" s="63">
        <v>37.5</v>
      </c>
      <c r="AK40" s="63">
        <v>15</v>
      </c>
      <c r="AL40" s="63">
        <v>37.5</v>
      </c>
      <c r="AM40" s="64">
        <v>20</v>
      </c>
      <c r="AN40" s="63">
        <v>30</v>
      </c>
      <c r="AO40" s="62"/>
      <c r="AP40" s="60">
        <f>VLOOKUP($A40,'Date Reference'!$K$6:$L$36,2,FALSE)</f>
        <v>45072</v>
      </c>
      <c r="AQ40" s="63">
        <v>22.5</v>
      </c>
      <c r="AR40" s="63">
        <v>30</v>
      </c>
      <c r="AS40" s="63">
        <v>22.5</v>
      </c>
      <c r="AT40" s="63">
        <v>30</v>
      </c>
      <c r="AU40" s="63">
        <v>20</v>
      </c>
      <c r="AV40" s="63">
        <v>20</v>
      </c>
    </row>
    <row r="41" spans="1:48" x14ac:dyDescent="0.25">
      <c r="A41">
        <v>27</v>
      </c>
      <c r="B41" s="40">
        <f>VLOOKUP($A41,'Date Reference'!$K$6:$L$36,2,FALSE)</f>
        <v>45073</v>
      </c>
      <c r="C41" s="63">
        <v>15</v>
      </c>
      <c r="D41" s="63">
        <v>22.5</v>
      </c>
      <c r="E41" s="63">
        <v>15</v>
      </c>
      <c r="F41" s="63">
        <v>22.5</v>
      </c>
      <c r="G41" s="64">
        <v>20</v>
      </c>
      <c r="H41" s="63">
        <v>20</v>
      </c>
      <c r="J41" s="40">
        <f>VLOOKUP($A41,'Date Reference'!$K$6:$L$36,2,FALSE)</f>
        <v>45073</v>
      </c>
      <c r="K41" s="63">
        <v>22.5</v>
      </c>
      <c r="L41" s="63">
        <v>22.5</v>
      </c>
      <c r="M41" s="63">
        <v>22.5</v>
      </c>
      <c r="N41" s="63">
        <v>22.5</v>
      </c>
      <c r="O41" s="64">
        <v>20</v>
      </c>
      <c r="P41" s="63">
        <v>20</v>
      </c>
      <c r="R41" s="40">
        <f>VLOOKUP($A41,'Date Reference'!$K$6:$L$36,2,FALSE)</f>
        <v>45073</v>
      </c>
      <c r="S41" s="63">
        <v>30</v>
      </c>
      <c r="T41" s="63">
        <v>22.5</v>
      </c>
      <c r="U41" s="63">
        <v>22.5</v>
      </c>
      <c r="V41" s="63">
        <v>22.5</v>
      </c>
      <c r="W41" s="64">
        <v>20</v>
      </c>
      <c r="X41" s="63">
        <v>30</v>
      </c>
      <c r="Y41" s="62"/>
      <c r="Z41" s="60">
        <f>VLOOKUP($A41,'Date Reference'!$K$6:$L$36,2,FALSE)</f>
        <v>45073</v>
      </c>
      <c r="AA41" s="63">
        <v>15</v>
      </c>
      <c r="AB41" s="63">
        <v>22.5</v>
      </c>
      <c r="AC41" s="63">
        <v>15</v>
      </c>
      <c r="AD41" s="63">
        <v>22.5</v>
      </c>
      <c r="AE41" s="64">
        <v>20</v>
      </c>
      <c r="AF41" s="63">
        <v>20</v>
      </c>
      <c r="AG41" s="62"/>
      <c r="AH41" s="60">
        <f>VLOOKUP($A41,'Date Reference'!$K$6:$L$36,2,FALSE)</f>
        <v>45073</v>
      </c>
      <c r="AI41" s="63">
        <v>15</v>
      </c>
      <c r="AJ41" s="63">
        <v>37.5</v>
      </c>
      <c r="AK41" s="63">
        <v>15</v>
      </c>
      <c r="AL41" s="63">
        <v>37.5</v>
      </c>
      <c r="AM41" s="64">
        <v>20</v>
      </c>
      <c r="AN41" s="63">
        <v>30</v>
      </c>
      <c r="AO41" s="62"/>
      <c r="AP41" s="60">
        <f>VLOOKUP($A41,'Date Reference'!$K$6:$L$36,2,FALSE)</f>
        <v>45073</v>
      </c>
      <c r="AQ41" s="63">
        <v>22.5</v>
      </c>
      <c r="AR41" s="63">
        <v>30</v>
      </c>
      <c r="AS41" s="63">
        <v>22.5</v>
      </c>
      <c r="AT41" s="63">
        <v>22.5</v>
      </c>
      <c r="AU41" s="63">
        <v>20</v>
      </c>
      <c r="AV41" s="63">
        <v>20</v>
      </c>
    </row>
    <row r="42" spans="1:48" x14ac:dyDescent="0.25">
      <c r="A42">
        <v>28</v>
      </c>
      <c r="B42" s="40">
        <f>VLOOKUP($A42,'Date Reference'!$K$6:$L$36,2,FALSE)</f>
        <v>45074</v>
      </c>
      <c r="C42" s="63">
        <v>15</v>
      </c>
      <c r="D42" s="63">
        <v>22.5</v>
      </c>
      <c r="E42" s="63">
        <v>15</v>
      </c>
      <c r="F42" s="63">
        <v>22.5</v>
      </c>
      <c r="G42" s="64">
        <v>20</v>
      </c>
      <c r="H42" s="63">
        <v>20</v>
      </c>
      <c r="J42" s="40">
        <f>VLOOKUP($A42,'Date Reference'!$K$6:$L$36,2,FALSE)</f>
        <v>45074</v>
      </c>
      <c r="K42" s="63">
        <v>22.5</v>
      </c>
      <c r="L42" s="63">
        <v>22.5</v>
      </c>
      <c r="M42" s="63">
        <v>22.5</v>
      </c>
      <c r="N42" s="63">
        <v>22.5</v>
      </c>
      <c r="O42" s="64">
        <v>20</v>
      </c>
      <c r="P42" s="63">
        <v>20</v>
      </c>
      <c r="R42" s="40">
        <f>VLOOKUP($A42,'Date Reference'!$K$6:$L$36,2,FALSE)</f>
        <v>45074</v>
      </c>
      <c r="S42" s="63">
        <v>22.5</v>
      </c>
      <c r="T42" s="63">
        <v>22.5</v>
      </c>
      <c r="U42" s="63">
        <v>22.5</v>
      </c>
      <c r="V42" s="63">
        <v>22.5</v>
      </c>
      <c r="W42" s="64">
        <v>20</v>
      </c>
      <c r="X42" s="63">
        <v>20</v>
      </c>
      <c r="Y42" s="62"/>
      <c r="Z42" s="60">
        <f>VLOOKUP($A42,'Date Reference'!$K$6:$L$36,2,FALSE)</f>
        <v>45074</v>
      </c>
      <c r="AA42" s="63">
        <v>15</v>
      </c>
      <c r="AB42" s="63">
        <v>22.5</v>
      </c>
      <c r="AC42" s="63">
        <v>15</v>
      </c>
      <c r="AD42" s="63">
        <v>22.5</v>
      </c>
      <c r="AE42" s="64">
        <v>20</v>
      </c>
      <c r="AF42" s="63">
        <v>20</v>
      </c>
      <c r="AG42" s="62"/>
      <c r="AH42" s="60">
        <f>VLOOKUP($A42,'Date Reference'!$K$6:$L$36,2,FALSE)</f>
        <v>45074</v>
      </c>
      <c r="AI42" s="63">
        <v>15</v>
      </c>
      <c r="AJ42" s="63">
        <v>37.5</v>
      </c>
      <c r="AK42" s="63">
        <v>15</v>
      </c>
      <c r="AL42" s="63">
        <v>37.5</v>
      </c>
      <c r="AM42" s="64">
        <v>20</v>
      </c>
      <c r="AN42" s="63">
        <v>30</v>
      </c>
      <c r="AO42" s="62"/>
      <c r="AP42" s="60">
        <f>VLOOKUP($A42,'Date Reference'!$K$6:$L$36,2,FALSE)</f>
        <v>45074</v>
      </c>
      <c r="AQ42" s="63">
        <v>7.5</v>
      </c>
      <c r="AR42" s="63">
        <v>37.5</v>
      </c>
      <c r="AS42" s="63">
        <v>15</v>
      </c>
      <c r="AT42" s="63">
        <v>30</v>
      </c>
      <c r="AU42" s="63">
        <v>30</v>
      </c>
      <c r="AV42" s="63">
        <v>30</v>
      </c>
    </row>
    <row r="43" spans="1:48" x14ac:dyDescent="0.25">
      <c r="A43">
        <v>29</v>
      </c>
      <c r="B43" s="40">
        <f>VLOOKUP($A43,'Date Reference'!$K$6:$L$36,2,FALSE)</f>
        <v>45075</v>
      </c>
      <c r="C43" s="63">
        <v>22.5</v>
      </c>
      <c r="D43" s="63">
        <v>22.5</v>
      </c>
      <c r="E43" s="63">
        <v>15</v>
      </c>
      <c r="F43" s="63">
        <v>22.5</v>
      </c>
      <c r="G43" s="64">
        <v>20</v>
      </c>
      <c r="H43" s="63">
        <v>20</v>
      </c>
      <c r="J43" s="40">
        <f>VLOOKUP($A43,'Date Reference'!$K$6:$L$36,2,FALSE)</f>
        <v>45075</v>
      </c>
      <c r="K43" s="63">
        <v>15</v>
      </c>
      <c r="L43" s="63">
        <v>30</v>
      </c>
      <c r="M43" s="63">
        <v>22.5</v>
      </c>
      <c r="N43" s="63">
        <v>22.5</v>
      </c>
      <c r="O43" s="64">
        <v>20</v>
      </c>
      <c r="P43" s="63">
        <v>20</v>
      </c>
      <c r="R43" s="40">
        <f>VLOOKUP($A43,'Date Reference'!$K$6:$L$36,2,FALSE)</f>
        <v>45075</v>
      </c>
      <c r="S43" s="63">
        <v>22.5</v>
      </c>
      <c r="T43" s="63">
        <v>30</v>
      </c>
      <c r="U43" s="63">
        <v>22.5</v>
      </c>
      <c r="V43" s="63">
        <v>22.5</v>
      </c>
      <c r="W43" s="64">
        <v>20</v>
      </c>
      <c r="X43" s="63">
        <v>20</v>
      </c>
      <c r="Y43" s="62"/>
      <c r="Z43" s="60">
        <f>VLOOKUP($A43,'Date Reference'!$K$6:$L$36,2,FALSE)</f>
        <v>45075</v>
      </c>
      <c r="AA43" s="63">
        <v>15</v>
      </c>
      <c r="AB43" s="63">
        <v>22.5</v>
      </c>
      <c r="AC43" s="63">
        <v>15</v>
      </c>
      <c r="AD43" s="63">
        <v>37.5</v>
      </c>
      <c r="AE43" s="64">
        <v>20</v>
      </c>
      <c r="AF43" s="63">
        <v>10</v>
      </c>
      <c r="AG43" s="62"/>
      <c r="AH43" s="60">
        <f>VLOOKUP($A43,'Date Reference'!$K$6:$L$36,2,FALSE)</f>
        <v>45075</v>
      </c>
      <c r="AI43" s="63">
        <v>15</v>
      </c>
      <c r="AJ43" s="63">
        <v>37.5</v>
      </c>
      <c r="AK43" s="63">
        <v>15</v>
      </c>
      <c r="AL43" s="63">
        <v>37.5</v>
      </c>
      <c r="AM43" s="64">
        <v>20</v>
      </c>
      <c r="AN43" s="63">
        <v>30</v>
      </c>
      <c r="AO43" s="62"/>
      <c r="AP43" s="60">
        <f>VLOOKUP($A43,'Date Reference'!$K$6:$L$36,2,FALSE)</f>
        <v>45075</v>
      </c>
      <c r="AQ43" s="63">
        <v>22.5</v>
      </c>
      <c r="AR43" s="63">
        <v>30</v>
      </c>
      <c r="AS43" s="63">
        <v>22.5</v>
      </c>
      <c r="AT43" s="63">
        <v>30</v>
      </c>
      <c r="AU43" s="63">
        <v>20</v>
      </c>
      <c r="AV43" s="63">
        <v>30</v>
      </c>
    </row>
    <row r="44" spans="1:48" x14ac:dyDescent="0.25">
      <c r="A44">
        <v>30</v>
      </c>
      <c r="B44" s="40">
        <f>VLOOKUP($A44,'Date Reference'!$K$6:$L$36,2,FALSE)</f>
        <v>45076</v>
      </c>
      <c r="C44" s="63">
        <v>15</v>
      </c>
      <c r="D44" s="63">
        <v>22.5</v>
      </c>
      <c r="E44" s="63">
        <v>15</v>
      </c>
      <c r="F44" s="63">
        <v>22.5</v>
      </c>
      <c r="G44" s="64">
        <v>20</v>
      </c>
      <c r="H44" s="63">
        <v>20</v>
      </c>
      <c r="J44" s="40">
        <f>VLOOKUP($A44,'Date Reference'!$K$6:$L$36,2,FALSE)</f>
        <v>45076</v>
      </c>
      <c r="K44" s="63">
        <v>22.5</v>
      </c>
      <c r="L44" s="63">
        <v>22.5</v>
      </c>
      <c r="M44" s="63">
        <v>15</v>
      </c>
      <c r="N44" s="63">
        <v>30</v>
      </c>
      <c r="O44" s="64">
        <v>20</v>
      </c>
      <c r="P44" s="63">
        <v>20</v>
      </c>
      <c r="R44" s="40">
        <f>VLOOKUP($A44,'Date Reference'!$K$6:$L$36,2,FALSE)</f>
        <v>45076</v>
      </c>
      <c r="S44" s="63">
        <v>22.5</v>
      </c>
      <c r="T44" s="63">
        <v>22.5</v>
      </c>
      <c r="U44" s="63">
        <v>22.5</v>
      </c>
      <c r="V44" s="63">
        <v>22.5</v>
      </c>
      <c r="W44" s="64">
        <v>30</v>
      </c>
      <c r="X44" s="63">
        <v>20</v>
      </c>
      <c r="Y44" s="62"/>
      <c r="Z44" s="60">
        <f>VLOOKUP($A44,'Date Reference'!$K$6:$L$36,2,FALSE)</f>
        <v>45076</v>
      </c>
      <c r="AA44" s="63">
        <v>15</v>
      </c>
      <c r="AB44" s="63">
        <v>22.5</v>
      </c>
      <c r="AC44" s="63">
        <v>15</v>
      </c>
      <c r="AD44" s="63">
        <v>30</v>
      </c>
      <c r="AE44" s="64">
        <v>20</v>
      </c>
      <c r="AF44" s="63">
        <v>20</v>
      </c>
      <c r="AG44" s="62"/>
      <c r="AH44" s="60">
        <f>VLOOKUP($A44,'Date Reference'!$K$6:$L$36,2,FALSE)</f>
        <v>45076</v>
      </c>
      <c r="AI44" s="63">
        <v>15</v>
      </c>
      <c r="AJ44" s="63">
        <v>37.5</v>
      </c>
      <c r="AK44" s="63">
        <v>15</v>
      </c>
      <c r="AL44" s="63">
        <v>37.5</v>
      </c>
      <c r="AM44" s="64">
        <v>20</v>
      </c>
      <c r="AN44" s="63">
        <v>30</v>
      </c>
      <c r="AO44" s="62"/>
      <c r="AP44" s="60">
        <f>VLOOKUP($A44,'Date Reference'!$K$6:$L$36,2,FALSE)</f>
        <v>45076</v>
      </c>
      <c r="AQ44" s="63">
        <v>22.5</v>
      </c>
      <c r="AR44" s="63">
        <v>30</v>
      </c>
      <c r="AS44" s="63">
        <v>22.5</v>
      </c>
      <c r="AT44" s="63">
        <v>22.5</v>
      </c>
      <c r="AU44" s="63">
        <v>20</v>
      </c>
      <c r="AV44" s="63">
        <v>30</v>
      </c>
    </row>
    <row r="45" spans="1:48" ht="15.75" thickBot="1" x14ac:dyDescent="0.3">
      <c r="A45">
        <v>31</v>
      </c>
      <c r="B45" s="40">
        <f>VLOOKUP($A45,'Date Reference'!$K$6:$L$36,2,FALSE)</f>
        <v>45077</v>
      </c>
      <c r="C45" s="63">
        <v>15</v>
      </c>
      <c r="D45" s="63">
        <v>22.5</v>
      </c>
      <c r="E45" s="63">
        <v>15</v>
      </c>
      <c r="F45" s="63">
        <v>30</v>
      </c>
      <c r="G45" s="64">
        <v>20</v>
      </c>
      <c r="H45" s="63">
        <v>20</v>
      </c>
      <c r="J45" s="40">
        <f>VLOOKUP($A45,'Date Reference'!$K$6:$L$36,2,FALSE)</f>
        <v>45077</v>
      </c>
      <c r="K45" s="63">
        <v>22.5</v>
      </c>
      <c r="L45" s="63">
        <v>22.5</v>
      </c>
      <c r="M45" s="63">
        <v>15</v>
      </c>
      <c r="N45" s="63">
        <v>30</v>
      </c>
      <c r="O45" s="64">
        <v>30</v>
      </c>
      <c r="P45" s="63">
        <v>10</v>
      </c>
      <c r="R45" s="41">
        <f>VLOOKUP($A45,'Date Reference'!$K$6:$L$36,2,FALSE)</f>
        <v>45077</v>
      </c>
      <c r="S45" s="63">
        <v>22.5</v>
      </c>
      <c r="T45" s="63">
        <v>22.5</v>
      </c>
      <c r="U45" s="63">
        <v>22.5</v>
      </c>
      <c r="V45" s="63">
        <v>22.5</v>
      </c>
      <c r="W45" s="64">
        <v>30</v>
      </c>
      <c r="X45" s="63">
        <v>10</v>
      </c>
      <c r="Y45" s="62"/>
      <c r="Z45" s="61">
        <f>VLOOKUP($A45,'Date Reference'!$K$6:$L$36,2,FALSE)</f>
        <v>45077</v>
      </c>
      <c r="AA45" s="63">
        <v>15</v>
      </c>
      <c r="AB45" s="63">
        <v>37.5</v>
      </c>
      <c r="AC45" s="63">
        <v>22.5</v>
      </c>
      <c r="AD45" s="63">
        <v>22.5</v>
      </c>
      <c r="AE45" s="64">
        <v>20</v>
      </c>
      <c r="AF45" s="63">
        <v>20</v>
      </c>
      <c r="AG45" s="62"/>
      <c r="AH45" s="61">
        <f>VLOOKUP($A45,'Date Reference'!$K$6:$L$36,2,FALSE)</f>
        <v>45077</v>
      </c>
      <c r="AI45" s="63">
        <v>15</v>
      </c>
      <c r="AJ45" s="63">
        <v>37.5</v>
      </c>
      <c r="AK45" s="63">
        <v>15</v>
      </c>
      <c r="AL45" s="63">
        <v>37.5</v>
      </c>
      <c r="AM45" s="64">
        <v>20</v>
      </c>
      <c r="AN45" s="63">
        <v>30</v>
      </c>
      <c r="AO45" s="62"/>
      <c r="AP45" s="61">
        <f>VLOOKUP($A45,'Date Reference'!$K$6:$L$36,2,FALSE)</f>
        <v>45077</v>
      </c>
      <c r="AQ45" s="63">
        <v>22.5</v>
      </c>
      <c r="AR45" s="63">
        <v>30</v>
      </c>
      <c r="AS45" s="63">
        <v>22.5</v>
      </c>
      <c r="AT45" s="63">
        <v>22.5</v>
      </c>
      <c r="AU45" s="64">
        <v>20</v>
      </c>
      <c r="AV45" s="64">
        <v>40</v>
      </c>
    </row>
    <row r="46" spans="1:48" ht="16.5" thickBot="1" x14ac:dyDescent="0.3">
      <c r="B46" s="31" t="s">
        <v>75</v>
      </c>
      <c r="C46" s="58">
        <f>SUM(C15:C45)-SUMIF($B$15:$B$45,"",C15:C45)</f>
        <v>480</v>
      </c>
      <c r="D46" s="58">
        <f t="shared" ref="D46:H46" si="0">SUM(D15:D45)-SUMIF($B$15:$B$45,"",D15:D45)</f>
        <v>810</v>
      </c>
      <c r="E46" s="58">
        <f t="shared" si="0"/>
        <v>480</v>
      </c>
      <c r="F46" s="58">
        <f t="shared" si="0"/>
        <v>817.5</v>
      </c>
      <c r="G46" s="58">
        <f t="shared" si="0"/>
        <v>620</v>
      </c>
      <c r="H46" s="58">
        <f t="shared" si="0"/>
        <v>710</v>
      </c>
      <c r="J46" s="31" t="s">
        <v>75</v>
      </c>
      <c r="K46" s="58">
        <f>SUM(K15:K45)-SUMIF($J$15:$J$45,"",K15:K45)</f>
        <v>712.5</v>
      </c>
      <c r="L46" s="58">
        <f t="shared" ref="L46:P46" si="1">SUM(L15:L45)-SUMIF($J$15:$J$45,"",L15:L45)</f>
        <v>727.5</v>
      </c>
      <c r="M46" s="58">
        <f>SUM(M15:M45)-SUMIF($J$15:$J$45,"",M15:M45)</f>
        <v>652.5</v>
      </c>
      <c r="N46" s="58">
        <f>SUM(N15:N45)-SUMIF($J$15:$J$45,"",N15:N45)</f>
        <v>772.5</v>
      </c>
      <c r="O46" s="58">
        <f t="shared" si="1"/>
        <v>630</v>
      </c>
      <c r="P46" s="58">
        <f t="shared" si="1"/>
        <v>670</v>
      </c>
      <c r="Q46" s="4"/>
      <c r="R46" s="31" t="s">
        <v>75</v>
      </c>
      <c r="S46" s="58">
        <f>SUM(S15:S45)-SUMIF($S$15:$S$45,"",S15:S45)</f>
        <v>727.5</v>
      </c>
      <c r="T46" s="58">
        <f t="shared" ref="T46:X46" si="2">SUM(T15:T45)-SUMIF($S$15:$S$45,"",T15:T45)</f>
        <v>742.5</v>
      </c>
      <c r="U46" s="58">
        <f t="shared" si="2"/>
        <v>720</v>
      </c>
      <c r="V46" s="58">
        <f t="shared" si="2"/>
        <v>735</v>
      </c>
      <c r="W46" s="58">
        <f t="shared" si="2"/>
        <v>770</v>
      </c>
      <c r="X46" s="58">
        <f t="shared" si="2"/>
        <v>600</v>
      </c>
      <c r="Z46" s="31" t="s">
        <v>75</v>
      </c>
      <c r="AA46" s="58">
        <f>SUM(AA15:AA45)-SUMIF($Z$15:$Z$45,"",AA15:AA45)</f>
        <v>457.5</v>
      </c>
      <c r="AB46" s="58">
        <f t="shared" ref="AB46:AF46" si="3">SUM(AB15:AB45)-SUMIF($Z$15:$Z$45,"",AB15:AB45)</f>
        <v>915</v>
      </c>
      <c r="AC46" s="58">
        <f t="shared" si="3"/>
        <v>472.5</v>
      </c>
      <c r="AD46" s="58">
        <f t="shared" si="3"/>
        <v>907.5</v>
      </c>
      <c r="AE46" s="58">
        <f t="shared" si="3"/>
        <v>620</v>
      </c>
      <c r="AF46" s="58">
        <f t="shared" si="3"/>
        <v>600</v>
      </c>
      <c r="AG46" s="58"/>
      <c r="AH46" s="31" t="s">
        <v>75</v>
      </c>
      <c r="AI46" s="58">
        <f>SUM(AI15:AI45)-SUMIF($AH$15:$AH$45,"",AI15:AI45)</f>
        <v>457.5</v>
      </c>
      <c r="AJ46" s="58">
        <f t="shared" ref="AJ46:AN46" si="4">SUM(AJ15:AJ45)-SUMIF($AH$15:$AH$45,"",AJ15:AJ45)</f>
        <v>1162.5</v>
      </c>
      <c r="AK46" s="58">
        <f>SUM(AK15:AK45)-SUMIF($AH$15:$AH$45,"",AK15:AK45)</f>
        <v>472.5</v>
      </c>
      <c r="AL46" s="58">
        <f t="shared" si="4"/>
        <v>1162.5</v>
      </c>
      <c r="AM46" s="58">
        <f t="shared" si="4"/>
        <v>630</v>
      </c>
      <c r="AN46" s="58">
        <f t="shared" si="4"/>
        <v>910</v>
      </c>
      <c r="AP46" s="31" t="s">
        <v>75</v>
      </c>
      <c r="AQ46" s="58">
        <f>SUM(AQ15:AQ45)-SUMIF($AP$15:$AP$45,"",AQ15:AQ45)</f>
        <v>645</v>
      </c>
      <c r="AR46" s="58">
        <f t="shared" ref="AR46:AV46" si="5">SUM(AR15:AR45)-SUMIF($AP$15:$AP$45,"",AR15:AR45)</f>
        <v>870</v>
      </c>
      <c r="AS46" s="58">
        <f t="shared" si="5"/>
        <v>630</v>
      </c>
      <c r="AT46" s="58">
        <f t="shared" si="5"/>
        <v>892.5</v>
      </c>
      <c r="AU46" s="58">
        <f t="shared" si="5"/>
        <v>660</v>
      </c>
      <c r="AV46" s="68">
        <f t="shared" si="5"/>
        <v>830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3" t="s">
        <v>107</v>
      </c>
      <c r="C49" s="74"/>
      <c r="D49" s="74"/>
      <c r="E49" s="74"/>
      <c r="F49" s="74"/>
      <c r="G49" s="74"/>
      <c r="H49" s="75"/>
    </row>
    <row r="50" spans="2:24" ht="15.75" thickBot="1" x14ac:dyDescent="0.3">
      <c r="B50" s="76"/>
      <c r="C50" s="77"/>
      <c r="D50" s="77"/>
      <c r="E50" s="77"/>
      <c r="F50" s="77"/>
      <c r="G50" s="77"/>
      <c r="H50" s="78"/>
    </row>
    <row r="51" spans="2:24" x14ac:dyDescent="0.25">
      <c r="B51" s="92" t="s">
        <v>97</v>
      </c>
      <c r="C51" s="92"/>
      <c r="D51" s="92"/>
      <c r="E51" s="92"/>
      <c r="F51" s="92"/>
      <c r="G51" s="92"/>
      <c r="H51" s="92"/>
      <c r="J51" s="92" t="s">
        <v>106</v>
      </c>
      <c r="K51" s="92"/>
      <c r="L51" s="92"/>
      <c r="M51" s="92"/>
      <c r="N51" s="92"/>
      <c r="O51" s="92"/>
      <c r="P51" s="92"/>
      <c r="R51" s="92" t="s">
        <v>74</v>
      </c>
      <c r="S51" s="92"/>
      <c r="T51" s="92"/>
      <c r="U51" s="92"/>
      <c r="V51" s="92"/>
      <c r="W51" s="92"/>
      <c r="X51" s="92"/>
    </row>
    <row r="52" spans="2:24" x14ac:dyDescent="0.25">
      <c r="B52" s="88"/>
      <c r="C52" s="88"/>
      <c r="D52" s="88"/>
      <c r="E52" s="88"/>
      <c r="F52" s="88"/>
      <c r="G52" s="88"/>
      <c r="H52" s="88"/>
      <c r="J52" s="88"/>
      <c r="K52" s="88"/>
      <c r="L52" s="88"/>
      <c r="M52" s="88"/>
      <c r="N52" s="88"/>
      <c r="O52" s="88"/>
      <c r="P52" s="88"/>
      <c r="R52" s="88"/>
      <c r="S52" s="88"/>
      <c r="T52" s="88"/>
      <c r="U52" s="88"/>
      <c r="V52" s="88"/>
      <c r="W52" s="88"/>
      <c r="X52" s="88"/>
    </row>
    <row r="53" spans="2:24" ht="18.75" x14ac:dyDescent="0.3">
      <c r="B53" s="3"/>
      <c r="C53" s="89" t="s">
        <v>73</v>
      </c>
      <c r="D53" s="90"/>
      <c r="E53" s="90"/>
      <c r="F53" s="90"/>
      <c r="G53" s="90"/>
      <c r="H53" s="91"/>
      <c r="J53" s="3"/>
      <c r="K53" s="89" t="s">
        <v>73</v>
      </c>
      <c r="L53" s="90"/>
      <c r="M53" s="90"/>
      <c r="N53" s="90"/>
      <c r="O53" s="90"/>
      <c r="P53" s="91"/>
      <c r="R53" s="15"/>
      <c r="S53" s="89" t="s">
        <v>73</v>
      </c>
      <c r="T53" s="90"/>
      <c r="U53" s="90"/>
      <c r="V53" s="90"/>
      <c r="W53" s="90"/>
      <c r="X53" s="91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93" t="s">
        <v>71</v>
      </c>
      <c r="D55" s="94"/>
      <c r="E55" s="93" t="s">
        <v>72</v>
      </c>
      <c r="F55" s="94"/>
      <c r="G55" s="93" t="s">
        <v>34</v>
      </c>
      <c r="H55" s="94"/>
      <c r="I55" s="34"/>
      <c r="J55" s="33" t="s">
        <v>0</v>
      </c>
      <c r="K55" s="93" t="s">
        <v>71</v>
      </c>
      <c r="L55" s="94"/>
      <c r="M55" s="93" t="s">
        <v>72</v>
      </c>
      <c r="N55" s="94"/>
      <c r="O55" s="93" t="s">
        <v>34</v>
      </c>
      <c r="P55" s="94"/>
      <c r="R55" s="33" t="s">
        <v>0</v>
      </c>
      <c r="S55" s="93" t="s">
        <v>71</v>
      </c>
      <c r="T55" s="94"/>
      <c r="U55" s="93" t="s">
        <v>72</v>
      </c>
      <c r="V55" s="94"/>
      <c r="W55" s="93" t="s">
        <v>34</v>
      </c>
      <c r="X55" s="94"/>
    </row>
    <row r="56" spans="2:24" x14ac:dyDescent="0.25">
      <c r="B56" s="40">
        <f>VLOOKUP($A15,'Date Reference'!$K$6:$L$36,2,FALSE)</f>
        <v>45047</v>
      </c>
      <c r="C56" s="64">
        <v>15</v>
      </c>
      <c r="D56" s="63">
        <v>45</v>
      </c>
      <c r="E56" s="64">
        <v>15</v>
      </c>
      <c r="F56" s="63">
        <v>30</v>
      </c>
      <c r="G56" s="63">
        <v>10</v>
      </c>
      <c r="H56" s="63">
        <v>30</v>
      </c>
      <c r="I56" s="62"/>
      <c r="J56" s="60">
        <f>VLOOKUP($A15,'Date Reference'!$K$6:$L$36,2,FALSE)</f>
        <v>45047</v>
      </c>
      <c r="K56" s="64">
        <v>15</v>
      </c>
      <c r="L56" s="63">
        <v>22.5</v>
      </c>
      <c r="M56" s="64">
        <v>15</v>
      </c>
      <c r="N56" s="64">
        <v>15</v>
      </c>
      <c r="O56" s="63">
        <v>10</v>
      </c>
      <c r="P56" s="63">
        <v>30</v>
      </c>
      <c r="Q56" s="62"/>
      <c r="R56" s="60">
        <f>VLOOKUP($A15,'Date Reference'!$K$6:$L$36,2,FALSE)</f>
        <v>45047</v>
      </c>
      <c r="S56" s="64">
        <v>22.5</v>
      </c>
      <c r="T56" s="63">
        <v>30</v>
      </c>
      <c r="U56" s="64">
        <v>15</v>
      </c>
      <c r="V56" s="63">
        <v>30</v>
      </c>
      <c r="W56" s="63">
        <v>20</v>
      </c>
      <c r="X56" s="63">
        <v>20</v>
      </c>
    </row>
    <row r="57" spans="2:24" x14ac:dyDescent="0.25">
      <c r="B57" s="40">
        <f>VLOOKUP($A16,'Date Reference'!$K$6:$L$36,2,FALSE)</f>
        <v>45048</v>
      </c>
      <c r="C57" s="64">
        <v>15</v>
      </c>
      <c r="D57" s="63">
        <v>37.5</v>
      </c>
      <c r="E57" s="64">
        <v>15</v>
      </c>
      <c r="F57" s="63">
        <v>30</v>
      </c>
      <c r="G57" s="63">
        <v>10</v>
      </c>
      <c r="H57" s="63">
        <v>30</v>
      </c>
      <c r="I57" s="62"/>
      <c r="J57" s="60">
        <f>VLOOKUP($A16,'Date Reference'!$K$6:$L$36,2,FALSE)</f>
        <v>45048</v>
      </c>
      <c r="K57" s="64">
        <v>15</v>
      </c>
      <c r="L57" s="63">
        <v>22.5</v>
      </c>
      <c r="M57" s="64">
        <v>15</v>
      </c>
      <c r="N57" s="64">
        <v>15</v>
      </c>
      <c r="O57" s="63">
        <v>10</v>
      </c>
      <c r="P57" s="63">
        <v>30</v>
      </c>
      <c r="Q57" s="62"/>
      <c r="R57" s="60">
        <f>VLOOKUP($A16,'Date Reference'!$K$6:$L$36,2,FALSE)</f>
        <v>45048</v>
      </c>
      <c r="S57" s="64">
        <v>15</v>
      </c>
      <c r="T57" s="63">
        <v>22.5</v>
      </c>
      <c r="U57" s="64">
        <v>22.5</v>
      </c>
      <c r="V57" s="63">
        <v>22.5</v>
      </c>
      <c r="W57" s="63">
        <v>10</v>
      </c>
      <c r="X57" s="63">
        <v>30</v>
      </c>
    </row>
    <row r="58" spans="2:24" x14ac:dyDescent="0.25">
      <c r="B58" s="40">
        <f>VLOOKUP($A17,'Date Reference'!$K$6:$L$36,2,FALSE)</f>
        <v>45049</v>
      </c>
      <c r="C58" s="64">
        <v>15</v>
      </c>
      <c r="D58" s="63">
        <v>45</v>
      </c>
      <c r="E58" s="64">
        <v>7.5</v>
      </c>
      <c r="F58" s="63">
        <v>37.5</v>
      </c>
      <c r="G58" s="63">
        <v>10</v>
      </c>
      <c r="H58" s="63">
        <v>40</v>
      </c>
      <c r="I58" s="62"/>
      <c r="J58" s="60">
        <f>VLOOKUP($A17,'Date Reference'!$K$6:$L$36,2,FALSE)</f>
        <v>45049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30</v>
      </c>
      <c r="Q58" s="62"/>
      <c r="R58" s="60">
        <f>VLOOKUP($A17,'Date Reference'!$K$6:$L$36,2,FALSE)</f>
        <v>45049</v>
      </c>
      <c r="S58" s="64">
        <v>15</v>
      </c>
      <c r="T58" s="63">
        <v>22.5</v>
      </c>
      <c r="U58" s="64">
        <v>15</v>
      </c>
      <c r="V58" s="63">
        <v>30</v>
      </c>
      <c r="W58" s="63">
        <v>10</v>
      </c>
      <c r="X58" s="63">
        <v>30</v>
      </c>
    </row>
    <row r="59" spans="2:24" x14ac:dyDescent="0.25">
      <c r="B59" s="40">
        <f>VLOOKUP($A18,'Date Reference'!$K$6:$L$36,2,FALSE)</f>
        <v>45050</v>
      </c>
      <c r="C59" s="64">
        <v>15</v>
      </c>
      <c r="D59" s="63">
        <v>45</v>
      </c>
      <c r="E59" s="64">
        <v>15</v>
      </c>
      <c r="F59" s="63">
        <v>45</v>
      </c>
      <c r="G59" s="63">
        <v>10</v>
      </c>
      <c r="H59" s="63">
        <v>30</v>
      </c>
      <c r="I59" s="62"/>
      <c r="J59" s="60">
        <f>VLOOKUP($A18,'Date Reference'!$K$6:$L$36,2,FALSE)</f>
        <v>45050</v>
      </c>
      <c r="K59" s="64">
        <v>15</v>
      </c>
      <c r="L59" s="63">
        <v>30</v>
      </c>
      <c r="M59" s="64">
        <v>15</v>
      </c>
      <c r="N59" s="64">
        <v>15</v>
      </c>
      <c r="O59" s="63">
        <v>10</v>
      </c>
      <c r="P59" s="63">
        <v>30</v>
      </c>
      <c r="Q59" s="62"/>
      <c r="R59" s="60">
        <f>VLOOKUP($A18,'Date Reference'!$K$6:$L$36,2,FALSE)</f>
        <v>45050</v>
      </c>
      <c r="S59" s="64">
        <v>15</v>
      </c>
      <c r="T59" s="63">
        <v>30</v>
      </c>
      <c r="U59" s="64">
        <v>15</v>
      </c>
      <c r="V59" s="63">
        <v>30</v>
      </c>
      <c r="W59" s="63">
        <v>10</v>
      </c>
      <c r="X59" s="63">
        <v>30</v>
      </c>
    </row>
    <row r="60" spans="2:24" x14ac:dyDescent="0.25">
      <c r="B60" s="40">
        <f>VLOOKUP($A19,'Date Reference'!$K$6:$L$36,2,FALSE)</f>
        <v>45051</v>
      </c>
      <c r="C60" s="63">
        <v>15</v>
      </c>
      <c r="D60" s="63">
        <v>52.5</v>
      </c>
      <c r="E60" s="63">
        <v>7.5</v>
      </c>
      <c r="F60" s="63">
        <v>45</v>
      </c>
      <c r="G60" s="63">
        <v>10</v>
      </c>
      <c r="H60" s="63">
        <v>50</v>
      </c>
      <c r="I60" s="62"/>
      <c r="J60" s="60">
        <f>VLOOKUP($A19,'Date Reference'!$K$6:$L$36,2,FALSE)</f>
        <v>45051</v>
      </c>
      <c r="K60" s="63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30</v>
      </c>
      <c r="Q60" s="62"/>
      <c r="R60" s="60">
        <f>VLOOKUP($A19,'Date Reference'!$K$6:$L$36,2,FALSE)</f>
        <v>45051</v>
      </c>
      <c r="S60" s="63">
        <v>15</v>
      </c>
      <c r="T60" s="63">
        <v>37.5</v>
      </c>
      <c r="U60" s="64">
        <v>15</v>
      </c>
      <c r="V60" s="63">
        <v>30</v>
      </c>
      <c r="W60" s="63">
        <v>10</v>
      </c>
      <c r="X60" s="63">
        <v>30</v>
      </c>
    </row>
    <row r="61" spans="2:24" x14ac:dyDescent="0.25">
      <c r="B61" s="40">
        <f>VLOOKUP($A20,'Date Reference'!$K$6:$L$36,2,FALSE)</f>
        <v>45052</v>
      </c>
      <c r="C61" s="63">
        <v>15</v>
      </c>
      <c r="D61" s="63">
        <v>37.5</v>
      </c>
      <c r="E61" s="63">
        <v>15</v>
      </c>
      <c r="F61" s="63">
        <v>30</v>
      </c>
      <c r="G61" s="63">
        <v>10</v>
      </c>
      <c r="H61" s="63">
        <v>40</v>
      </c>
      <c r="I61" s="62"/>
      <c r="J61" s="60">
        <f>VLOOKUP($A20,'Date Reference'!$K$6:$L$36,2,FALSE)</f>
        <v>45052</v>
      </c>
      <c r="K61" s="63">
        <v>15</v>
      </c>
      <c r="L61" s="63">
        <v>22.5</v>
      </c>
      <c r="M61" s="63">
        <v>15</v>
      </c>
      <c r="N61" s="63">
        <v>15</v>
      </c>
      <c r="O61" s="63">
        <v>10</v>
      </c>
      <c r="P61" s="63">
        <v>30</v>
      </c>
      <c r="Q61" s="62"/>
      <c r="R61" s="60">
        <f>VLOOKUP($A20,'Date Reference'!$K$6:$L$36,2,FALSE)</f>
        <v>45052</v>
      </c>
      <c r="S61" s="63">
        <v>15</v>
      </c>
      <c r="T61" s="63">
        <v>37.5</v>
      </c>
      <c r="U61" s="64">
        <v>15</v>
      </c>
      <c r="V61" s="63">
        <v>30</v>
      </c>
      <c r="W61" s="63">
        <v>10</v>
      </c>
      <c r="X61" s="63">
        <v>30</v>
      </c>
    </row>
    <row r="62" spans="2:24" x14ac:dyDescent="0.25">
      <c r="B62" s="40">
        <f>VLOOKUP($A21,'Date Reference'!$K$6:$L$36,2,FALSE)</f>
        <v>45053</v>
      </c>
      <c r="C62" s="63">
        <v>15</v>
      </c>
      <c r="D62" s="63">
        <v>37.5</v>
      </c>
      <c r="E62" s="63">
        <v>15</v>
      </c>
      <c r="F62" s="63">
        <v>30</v>
      </c>
      <c r="G62" s="63">
        <v>20</v>
      </c>
      <c r="H62" s="63">
        <v>30</v>
      </c>
      <c r="I62" s="62"/>
      <c r="J62" s="60">
        <f>VLOOKUP($A21,'Date Reference'!$K$6:$L$36,2,FALSE)</f>
        <v>45053</v>
      </c>
      <c r="K62" s="63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30</v>
      </c>
      <c r="Q62" s="62"/>
      <c r="R62" s="60">
        <f>VLOOKUP($A21,'Date Reference'!$K$6:$L$36,2,FALSE)</f>
        <v>45053</v>
      </c>
      <c r="S62" s="63">
        <v>15</v>
      </c>
      <c r="T62" s="63">
        <v>37.5</v>
      </c>
      <c r="U62" s="64">
        <v>15</v>
      </c>
      <c r="V62" s="63">
        <v>30</v>
      </c>
      <c r="W62" s="63">
        <v>10</v>
      </c>
      <c r="X62" s="63">
        <v>30</v>
      </c>
    </row>
    <row r="63" spans="2:24" x14ac:dyDescent="0.25">
      <c r="B63" s="40">
        <f>VLOOKUP($A22,'Date Reference'!$K$6:$L$36,2,FALSE)</f>
        <v>45054</v>
      </c>
      <c r="C63" s="63">
        <v>15</v>
      </c>
      <c r="D63" s="63">
        <v>37.5</v>
      </c>
      <c r="E63" s="63">
        <v>15</v>
      </c>
      <c r="F63" s="63">
        <v>37.5</v>
      </c>
      <c r="G63" s="63">
        <v>20</v>
      </c>
      <c r="H63" s="63">
        <v>50</v>
      </c>
      <c r="I63" s="62"/>
      <c r="J63" s="60">
        <f>VLOOKUP($A22,'Date Reference'!$K$6:$L$36,2,FALSE)</f>
        <v>45054</v>
      </c>
      <c r="K63" s="63">
        <v>15</v>
      </c>
      <c r="L63" s="63">
        <v>15</v>
      </c>
      <c r="M63" s="63">
        <v>15</v>
      </c>
      <c r="N63" s="63">
        <v>15</v>
      </c>
      <c r="O63" s="63">
        <v>10</v>
      </c>
      <c r="P63" s="63">
        <v>30</v>
      </c>
      <c r="Q63" s="62"/>
      <c r="R63" s="60">
        <f>VLOOKUP($A22,'Date Reference'!$K$6:$L$36,2,FALSE)</f>
        <v>45054</v>
      </c>
      <c r="S63" s="63">
        <v>15</v>
      </c>
      <c r="T63" s="63">
        <v>37.5</v>
      </c>
      <c r="U63" s="63">
        <v>15</v>
      </c>
      <c r="V63" s="63">
        <v>30</v>
      </c>
      <c r="W63" s="63">
        <v>10</v>
      </c>
      <c r="X63" s="63">
        <v>30</v>
      </c>
    </row>
    <row r="64" spans="2:24" x14ac:dyDescent="0.25">
      <c r="B64" s="40">
        <f>VLOOKUP($A23,'Date Reference'!$K$6:$L$36,2,FALSE)</f>
        <v>45055</v>
      </c>
      <c r="C64" s="63">
        <v>15</v>
      </c>
      <c r="D64" s="63">
        <v>45</v>
      </c>
      <c r="E64" s="63">
        <v>15</v>
      </c>
      <c r="F64" s="63">
        <v>30</v>
      </c>
      <c r="G64" s="63">
        <v>20</v>
      </c>
      <c r="H64" s="63">
        <v>40</v>
      </c>
      <c r="I64" s="62"/>
      <c r="J64" s="60">
        <f>VLOOKUP($A23,'Date Reference'!$K$6:$L$36,2,FALSE)</f>
        <v>45055</v>
      </c>
      <c r="K64" s="63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45055</v>
      </c>
      <c r="S64" s="63">
        <v>15</v>
      </c>
      <c r="T64" s="63">
        <v>37.5</v>
      </c>
      <c r="U64" s="63">
        <v>15</v>
      </c>
      <c r="V64" s="63">
        <v>22.5</v>
      </c>
      <c r="W64" s="63">
        <v>10</v>
      </c>
      <c r="X64" s="63">
        <v>30</v>
      </c>
    </row>
    <row r="65" spans="2:24" x14ac:dyDescent="0.25">
      <c r="B65" s="40">
        <f>VLOOKUP($A24,'Date Reference'!$K$6:$L$36,2,FALSE)</f>
        <v>45056</v>
      </c>
      <c r="C65" s="63">
        <v>7.5</v>
      </c>
      <c r="D65" s="63">
        <v>52.5</v>
      </c>
      <c r="E65" s="63">
        <v>15</v>
      </c>
      <c r="F65" s="63">
        <v>45</v>
      </c>
      <c r="G65" s="63">
        <v>10</v>
      </c>
      <c r="H65" s="63">
        <v>40</v>
      </c>
      <c r="I65" s="62"/>
      <c r="J65" s="60">
        <f>VLOOKUP($A24,'Date Reference'!$K$6:$L$36,2,FALSE)</f>
        <v>45056</v>
      </c>
      <c r="K65" s="63">
        <v>7.5</v>
      </c>
      <c r="L65" s="63">
        <v>22.5</v>
      </c>
      <c r="M65" s="63">
        <v>7.5</v>
      </c>
      <c r="N65" s="63">
        <v>22.5</v>
      </c>
      <c r="O65" s="63">
        <v>10</v>
      </c>
      <c r="P65" s="63">
        <v>30</v>
      </c>
      <c r="Q65" s="62"/>
      <c r="R65" s="60">
        <f>VLOOKUP($A24,'Date Reference'!$K$6:$L$36,2,FALSE)</f>
        <v>45056</v>
      </c>
      <c r="S65" s="63">
        <v>15</v>
      </c>
      <c r="T65" s="63">
        <v>37.5</v>
      </c>
      <c r="U65" s="63">
        <v>15</v>
      </c>
      <c r="V65" s="63">
        <v>30</v>
      </c>
      <c r="W65" s="63">
        <v>10</v>
      </c>
      <c r="X65" s="63">
        <v>30</v>
      </c>
    </row>
    <row r="66" spans="2:24" x14ac:dyDescent="0.25">
      <c r="B66" s="40">
        <f>VLOOKUP($A25,'Date Reference'!$K$6:$L$36,2,FALSE)</f>
        <v>45057</v>
      </c>
      <c r="C66" s="63">
        <v>15</v>
      </c>
      <c r="D66" s="63">
        <v>37.5</v>
      </c>
      <c r="E66" s="63">
        <v>15</v>
      </c>
      <c r="F66" s="63">
        <v>30</v>
      </c>
      <c r="G66" s="63">
        <v>20</v>
      </c>
      <c r="H66" s="63">
        <v>50</v>
      </c>
      <c r="I66" s="62"/>
      <c r="J66" s="60">
        <f>VLOOKUP($A25,'Date Reference'!$K$6:$L$36,2,FALSE)</f>
        <v>45057</v>
      </c>
      <c r="K66" s="63">
        <v>15</v>
      </c>
      <c r="L66" s="63">
        <v>30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45057</v>
      </c>
      <c r="S66" s="63">
        <v>15</v>
      </c>
      <c r="T66" s="63">
        <v>37.5</v>
      </c>
      <c r="U66" s="63">
        <v>15</v>
      </c>
      <c r="V66" s="63">
        <v>30</v>
      </c>
      <c r="W66" s="63">
        <v>10</v>
      </c>
      <c r="X66" s="63">
        <v>30</v>
      </c>
    </row>
    <row r="67" spans="2:24" x14ac:dyDescent="0.25">
      <c r="B67" s="40">
        <f>VLOOKUP($A26,'Date Reference'!$K$6:$L$36,2,FALSE)</f>
        <v>45058</v>
      </c>
      <c r="C67" s="63">
        <v>15</v>
      </c>
      <c r="D67" s="63">
        <v>45</v>
      </c>
      <c r="E67" s="63">
        <v>15</v>
      </c>
      <c r="F67" s="63">
        <v>45</v>
      </c>
      <c r="G67" s="63">
        <v>20</v>
      </c>
      <c r="H67" s="63">
        <v>20</v>
      </c>
      <c r="I67" s="62"/>
      <c r="J67" s="60">
        <f>VLOOKUP($A26,'Date Reference'!$K$6:$L$36,2,FALSE)</f>
        <v>45058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45058</v>
      </c>
      <c r="S67" s="63">
        <v>22.5</v>
      </c>
      <c r="T67" s="63">
        <v>37.5</v>
      </c>
      <c r="U67" s="63">
        <v>15</v>
      </c>
      <c r="V67" s="63">
        <v>30</v>
      </c>
      <c r="W67" s="63">
        <v>10</v>
      </c>
      <c r="X67" s="63">
        <v>30</v>
      </c>
    </row>
    <row r="68" spans="2:24" x14ac:dyDescent="0.25">
      <c r="B68" s="40">
        <f>VLOOKUP($A27,'Date Reference'!$K$6:$L$36,2,FALSE)</f>
        <v>45059</v>
      </c>
      <c r="C68" s="63">
        <v>15</v>
      </c>
      <c r="D68" s="63">
        <v>45</v>
      </c>
      <c r="E68" s="63">
        <v>15</v>
      </c>
      <c r="F68" s="63">
        <v>30</v>
      </c>
      <c r="G68" s="63">
        <v>20</v>
      </c>
      <c r="H68" s="63">
        <v>20</v>
      </c>
      <c r="I68" s="62"/>
      <c r="J68" s="60">
        <f>VLOOKUP($A27,'Date Reference'!$K$6:$L$36,2,FALSE)</f>
        <v>45059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45059</v>
      </c>
      <c r="S68" s="63">
        <v>15</v>
      </c>
      <c r="T68" s="63">
        <v>37.5</v>
      </c>
      <c r="U68" s="63">
        <v>15</v>
      </c>
      <c r="V68" s="63">
        <v>30</v>
      </c>
      <c r="W68" s="63">
        <v>10</v>
      </c>
      <c r="X68" s="63">
        <v>30</v>
      </c>
    </row>
    <row r="69" spans="2:24" x14ac:dyDescent="0.25">
      <c r="B69" s="40">
        <f>VLOOKUP($A28,'Date Reference'!$K$6:$L$36,2,FALSE)</f>
        <v>45060</v>
      </c>
      <c r="C69" s="63">
        <v>15</v>
      </c>
      <c r="D69" s="63">
        <v>37.5</v>
      </c>
      <c r="E69" s="63">
        <v>15</v>
      </c>
      <c r="F69" s="63">
        <v>30</v>
      </c>
      <c r="G69" s="63">
        <v>10</v>
      </c>
      <c r="H69" s="63">
        <v>30</v>
      </c>
      <c r="I69" s="62"/>
      <c r="J69" s="60">
        <f>VLOOKUP($A28,'Date Reference'!$K$6:$L$36,2,FALSE)</f>
        <v>45060</v>
      </c>
      <c r="K69" s="63">
        <v>22.5</v>
      </c>
      <c r="L69" s="63">
        <v>15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45060</v>
      </c>
      <c r="S69" s="63">
        <v>15</v>
      </c>
      <c r="T69" s="63">
        <v>37.5</v>
      </c>
      <c r="U69" s="63">
        <v>15</v>
      </c>
      <c r="V69" s="63">
        <v>30</v>
      </c>
      <c r="W69" s="63">
        <v>10</v>
      </c>
      <c r="X69" s="63">
        <v>30</v>
      </c>
    </row>
    <row r="70" spans="2:24" x14ac:dyDescent="0.25">
      <c r="B70" s="40">
        <f>VLOOKUP($A29,'Date Reference'!$K$6:$L$36,2,FALSE)</f>
        <v>45061</v>
      </c>
      <c r="C70" s="63">
        <v>7.5</v>
      </c>
      <c r="D70" s="63">
        <v>37.5</v>
      </c>
      <c r="E70" s="63">
        <v>15</v>
      </c>
      <c r="F70" s="63">
        <v>37.5</v>
      </c>
      <c r="G70" s="63">
        <v>20</v>
      </c>
      <c r="H70" s="63">
        <v>30</v>
      </c>
      <c r="I70" s="62"/>
      <c r="J70" s="60">
        <f>VLOOKUP($A29,'Date Reference'!$K$6:$L$36,2,FALSE)</f>
        <v>45061</v>
      </c>
      <c r="K70" s="63">
        <v>15</v>
      </c>
      <c r="L70" s="63">
        <v>22.5</v>
      </c>
      <c r="M70" s="63">
        <v>15</v>
      </c>
      <c r="N70" s="63">
        <v>22.5</v>
      </c>
      <c r="O70" s="63">
        <v>10</v>
      </c>
      <c r="P70" s="63">
        <v>20</v>
      </c>
      <c r="Q70" s="62"/>
      <c r="R70" s="60">
        <f>VLOOKUP($A29,'Date Reference'!$K$6:$L$36,2,FALSE)</f>
        <v>45061</v>
      </c>
      <c r="S70" s="63">
        <v>15</v>
      </c>
      <c r="T70" s="63">
        <v>22.5</v>
      </c>
      <c r="U70" s="63">
        <v>15</v>
      </c>
      <c r="V70" s="63">
        <v>30</v>
      </c>
      <c r="W70" s="63">
        <v>10</v>
      </c>
      <c r="X70" s="63">
        <v>30</v>
      </c>
    </row>
    <row r="71" spans="2:24" x14ac:dyDescent="0.25">
      <c r="B71" s="40">
        <f>VLOOKUP($A30,'Date Reference'!$K$6:$L$36,2,FALSE)</f>
        <v>45062</v>
      </c>
      <c r="C71" s="63">
        <v>15</v>
      </c>
      <c r="D71" s="63">
        <v>37.5</v>
      </c>
      <c r="E71" s="63">
        <v>15</v>
      </c>
      <c r="F71" s="63">
        <v>30</v>
      </c>
      <c r="G71" s="63">
        <v>20</v>
      </c>
      <c r="H71" s="63">
        <v>30</v>
      </c>
      <c r="I71" s="62"/>
      <c r="J71" s="60">
        <f>VLOOKUP($A30,'Date Reference'!$K$6:$L$36,2,FALSE)</f>
        <v>45062</v>
      </c>
      <c r="K71" s="63">
        <v>15</v>
      </c>
      <c r="L71" s="63">
        <v>22.5</v>
      </c>
      <c r="M71" s="63">
        <v>15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45062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45063</v>
      </c>
      <c r="C72" s="63">
        <v>15</v>
      </c>
      <c r="D72" s="63">
        <v>37.5</v>
      </c>
      <c r="E72" s="63">
        <v>15</v>
      </c>
      <c r="F72" s="63">
        <v>30</v>
      </c>
      <c r="G72" s="63">
        <v>10</v>
      </c>
      <c r="H72" s="63">
        <v>30</v>
      </c>
      <c r="I72" s="62"/>
      <c r="J72" s="60">
        <f>VLOOKUP($A31,'Date Reference'!$K$6:$L$36,2,FALSE)</f>
        <v>45063</v>
      </c>
      <c r="K72" s="63">
        <v>7.5</v>
      </c>
      <c r="L72" s="63">
        <v>22.5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45063</v>
      </c>
      <c r="S72" s="63">
        <v>15</v>
      </c>
      <c r="T72" s="63">
        <v>30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45064</v>
      </c>
      <c r="C73" s="63">
        <v>15</v>
      </c>
      <c r="D73" s="63">
        <v>37.5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45064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45064</v>
      </c>
      <c r="S73" s="63">
        <v>15</v>
      </c>
      <c r="T73" s="63">
        <v>30</v>
      </c>
      <c r="U73" s="63">
        <v>15</v>
      </c>
      <c r="V73" s="63">
        <v>30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45065</v>
      </c>
      <c r="C74" s="63">
        <v>15</v>
      </c>
      <c r="D74" s="63">
        <v>37.5</v>
      </c>
      <c r="E74" s="63">
        <v>15</v>
      </c>
      <c r="F74" s="63">
        <v>37.5</v>
      </c>
      <c r="G74" s="63">
        <v>20</v>
      </c>
      <c r="H74" s="63">
        <v>30</v>
      </c>
      <c r="I74" s="62"/>
      <c r="J74" s="60">
        <f>VLOOKUP($A33,'Date Reference'!$K$6:$L$36,2,FALSE)</f>
        <v>45065</v>
      </c>
      <c r="K74" s="63">
        <v>15</v>
      </c>
      <c r="L74" s="63">
        <v>30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45065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45066</v>
      </c>
      <c r="C75" s="63">
        <v>15</v>
      </c>
      <c r="D75" s="63">
        <v>45</v>
      </c>
      <c r="E75" s="63">
        <v>15</v>
      </c>
      <c r="F75" s="63">
        <v>37.5</v>
      </c>
      <c r="G75" s="63">
        <v>20</v>
      </c>
      <c r="H75" s="63">
        <v>30</v>
      </c>
      <c r="I75" s="62"/>
      <c r="J75" s="60">
        <f>VLOOKUP($A34,'Date Reference'!$K$6:$L$36,2,FALSE)</f>
        <v>45066</v>
      </c>
      <c r="K75" s="63">
        <v>7.5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45066</v>
      </c>
      <c r="S75" s="63">
        <v>15</v>
      </c>
      <c r="T75" s="63">
        <v>37.5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45067</v>
      </c>
      <c r="C76" s="63">
        <v>15</v>
      </c>
      <c r="D76" s="63">
        <v>37.5</v>
      </c>
      <c r="E76" s="63">
        <v>15</v>
      </c>
      <c r="F76" s="63">
        <v>30</v>
      </c>
      <c r="G76" s="63">
        <v>20</v>
      </c>
      <c r="H76" s="63">
        <v>30</v>
      </c>
      <c r="I76" s="62"/>
      <c r="J76" s="60">
        <f>VLOOKUP($A35,'Date Reference'!$K$6:$L$36,2,FALSE)</f>
        <v>45067</v>
      </c>
      <c r="K76" s="63">
        <v>7.5</v>
      </c>
      <c r="L76" s="63">
        <v>30</v>
      </c>
      <c r="M76" s="63">
        <v>15</v>
      </c>
      <c r="N76" s="63">
        <v>22.5</v>
      </c>
      <c r="O76" s="63">
        <v>10</v>
      </c>
      <c r="P76" s="63">
        <v>20</v>
      </c>
      <c r="Q76" s="62"/>
      <c r="R76" s="60">
        <f>VLOOKUP($A35,'Date Reference'!$K$6:$L$36,2,FALSE)</f>
        <v>45067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45068</v>
      </c>
      <c r="C77" s="63">
        <v>15</v>
      </c>
      <c r="D77" s="63">
        <v>52.5</v>
      </c>
      <c r="E77" s="63">
        <v>15</v>
      </c>
      <c r="F77" s="63">
        <v>37.5</v>
      </c>
      <c r="G77" s="63">
        <v>20</v>
      </c>
      <c r="H77" s="63">
        <v>30</v>
      </c>
      <c r="I77" s="62"/>
      <c r="J77" s="60">
        <f>VLOOKUP($A36,'Date Reference'!$K$6:$L$36,2,FALSE)</f>
        <v>45068</v>
      </c>
      <c r="K77" s="63">
        <v>15</v>
      </c>
      <c r="L77" s="63">
        <v>22.5</v>
      </c>
      <c r="M77" s="63">
        <v>15</v>
      </c>
      <c r="N77" s="63">
        <v>22.5</v>
      </c>
      <c r="O77" s="63">
        <v>10</v>
      </c>
      <c r="P77" s="63">
        <v>20</v>
      </c>
      <c r="Q77" s="62"/>
      <c r="R77" s="60">
        <f>VLOOKUP($A36,'Date Reference'!$K$6:$L$36,2,FALSE)</f>
        <v>45068</v>
      </c>
      <c r="S77" s="63">
        <v>15</v>
      </c>
      <c r="T77" s="63">
        <v>30</v>
      </c>
      <c r="U77" s="63">
        <v>15</v>
      </c>
      <c r="V77" s="63">
        <v>30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45069</v>
      </c>
      <c r="C78" s="63">
        <v>15</v>
      </c>
      <c r="D78" s="63">
        <v>45</v>
      </c>
      <c r="E78" s="63">
        <v>15</v>
      </c>
      <c r="F78" s="63">
        <v>37.5</v>
      </c>
      <c r="G78" s="63">
        <v>20</v>
      </c>
      <c r="H78" s="63">
        <v>30</v>
      </c>
      <c r="I78" s="62"/>
      <c r="J78" s="60">
        <f>VLOOKUP($A37,'Date Reference'!$K$6:$L$36,2,FALSE)</f>
        <v>45069</v>
      </c>
      <c r="K78" s="63">
        <v>15</v>
      </c>
      <c r="L78" s="63">
        <v>30</v>
      </c>
      <c r="M78" s="63">
        <v>15</v>
      </c>
      <c r="N78" s="63">
        <v>22.5</v>
      </c>
      <c r="O78" s="63">
        <v>10</v>
      </c>
      <c r="P78" s="63">
        <v>20</v>
      </c>
      <c r="Q78" s="62"/>
      <c r="R78" s="60">
        <f>VLOOKUP($A37,'Date Reference'!$K$6:$L$36,2,FALSE)</f>
        <v>45069</v>
      </c>
      <c r="S78" s="63">
        <v>7.5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45070</v>
      </c>
      <c r="C79" s="63">
        <v>15</v>
      </c>
      <c r="D79" s="63">
        <v>37.5</v>
      </c>
      <c r="E79" s="63">
        <v>15</v>
      </c>
      <c r="F79" s="63">
        <v>30</v>
      </c>
      <c r="G79" s="63">
        <v>10</v>
      </c>
      <c r="H79" s="63">
        <v>30</v>
      </c>
      <c r="I79" s="62"/>
      <c r="J79" s="60">
        <f>VLOOKUP($A38,'Date Reference'!$K$6:$L$36,2,FALSE)</f>
        <v>45070</v>
      </c>
      <c r="K79" s="63">
        <v>15</v>
      </c>
      <c r="L79" s="63">
        <v>30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45070</v>
      </c>
      <c r="S79" s="63">
        <v>15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45071</v>
      </c>
      <c r="C80" s="63">
        <v>15</v>
      </c>
      <c r="D80" s="63">
        <v>52.5</v>
      </c>
      <c r="E80" s="63">
        <v>15</v>
      </c>
      <c r="F80" s="63">
        <v>52.5</v>
      </c>
      <c r="G80" s="63">
        <v>10</v>
      </c>
      <c r="H80" s="63">
        <v>30</v>
      </c>
      <c r="I80" s="62"/>
      <c r="J80" s="60">
        <f>VLOOKUP($A39,'Date Reference'!$K$6:$L$36,2,FALSE)</f>
        <v>45071</v>
      </c>
      <c r="K80" s="63">
        <v>15</v>
      </c>
      <c r="L80" s="63">
        <v>30</v>
      </c>
      <c r="M80" s="63">
        <v>22.5</v>
      </c>
      <c r="N80" s="63">
        <v>7.5</v>
      </c>
      <c r="O80" s="63">
        <v>10</v>
      </c>
      <c r="P80" s="64">
        <v>20</v>
      </c>
      <c r="Q80" s="62"/>
      <c r="R80" s="60">
        <f>VLOOKUP($A39,'Date Reference'!$K$6:$L$36,2,FALSE)</f>
        <v>45071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45072</v>
      </c>
      <c r="C81" s="63">
        <v>15</v>
      </c>
      <c r="D81" s="63">
        <v>52.5</v>
      </c>
      <c r="E81" s="63">
        <v>15</v>
      </c>
      <c r="F81" s="63">
        <v>45</v>
      </c>
      <c r="G81" s="63">
        <v>10</v>
      </c>
      <c r="H81" s="63">
        <v>30</v>
      </c>
      <c r="I81" s="62"/>
      <c r="J81" s="60">
        <f>VLOOKUP($A40,'Date Reference'!$K$6:$L$36,2,FALSE)</f>
        <v>45072</v>
      </c>
      <c r="K81" s="63">
        <v>15</v>
      </c>
      <c r="L81" s="63">
        <v>30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45072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45073</v>
      </c>
      <c r="C82" s="63">
        <v>15</v>
      </c>
      <c r="D82" s="63">
        <v>45</v>
      </c>
      <c r="E82" s="63">
        <v>15</v>
      </c>
      <c r="F82" s="63">
        <v>37.5</v>
      </c>
      <c r="G82" s="63">
        <v>10</v>
      </c>
      <c r="H82" s="63">
        <v>30</v>
      </c>
      <c r="I82" s="62"/>
      <c r="J82" s="60">
        <f>VLOOKUP($A41,'Date Reference'!$K$6:$L$36,2,FALSE)</f>
        <v>45073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45073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45074</v>
      </c>
      <c r="C83" s="63">
        <v>15</v>
      </c>
      <c r="D83" s="63">
        <v>37.5</v>
      </c>
      <c r="E83" s="63">
        <v>15</v>
      </c>
      <c r="F83" s="63">
        <v>30</v>
      </c>
      <c r="G83" s="63">
        <v>10</v>
      </c>
      <c r="H83" s="63">
        <v>30</v>
      </c>
      <c r="I83" s="62"/>
      <c r="J83" s="60">
        <f>VLOOKUP($A42,'Date Reference'!$K$6:$L$36,2,FALSE)</f>
        <v>45074</v>
      </c>
      <c r="K83" s="63">
        <v>15</v>
      </c>
      <c r="L83" s="63">
        <v>15</v>
      </c>
      <c r="M83" s="63">
        <v>15</v>
      </c>
      <c r="N83" s="63">
        <v>15</v>
      </c>
      <c r="O83" s="63">
        <v>10</v>
      </c>
      <c r="P83" s="64">
        <v>20</v>
      </c>
      <c r="Q83" s="62"/>
      <c r="R83" s="60">
        <f>VLOOKUP($A42,'Date Reference'!$K$6:$L$36,2,FALSE)</f>
        <v>45074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45075</v>
      </c>
      <c r="C84" s="63">
        <v>15</v>
      </c>
      <c r="D84" s="63">
        <v>37.5</v>
      </c>
      <c r="E84" s="63">
        <v>15</v>
      </c>
      <c r="F84" s="63">
        <v>30</v>
      </c>
      <c r="G84" s="63">
        <v>10</v>
      </c>
      <c r="H84" s="63">
        <v>30</v>
      </c>
      <c r="I84" s="62"/>
      <c r="J84" s="60">
        <f>VLOOKUP($A43,'Date Reference'!$K$6:$L$36,2,FALSE)</f>
        <v>45075</v>
      </c>
      <c r="K84" s="63">
        <v>15</v>
      </c>
      <c r="L84" s="63">
        <v>30</v>
      </c>
      <c r="M84" s="63">
        <v>15</v>
      </c>
      <c r="N84" s="63">
        <v>22.5</v>
      </c>
      <c r="O84" s="63">
        <v>10</v>
      </c>
      <c r="P84" s="64">
        <v>20</v>
      </c>
      <c r="Q84" s="62"/>
      <c r="R84" s="60">
        <f>VLOOKUP($A43,'Date Reference'!$K$6:$L$36,2,FALSE)</f>
        <v>45075</v>
      </c>
      <c r="S84" s="63">
        <v>15</v>
      </c>
      <c r="T84" s="63">
        <v>30</v>
      </c>
      <c r="U84" s="63">
        <v>15</v>
      </c>
      <c r="V84" s="63">
        <v>22.5</v>
      </c>
      <c r="W84" s="63">
        <v>20</v>
      </c>
      <c r="X84" s="63">
        <v>10</v>
      </c>
    </row>
    <row r="85" spans="2:24" x14ac:dyDescent="0.25">
      <c r="B85" s="40">
        <f>VLOOKUP($A44,'Date Reference'!$K$6:$L$36,2,FALSE)</f>
        <v>45076</v>
      </c>
      <c r="C85" s="63">
        <v>15</v>
      </c>
      <c r="D85" s="63">
        <v>37.5</v>
      </c>
      <c r="E85" s="63">
        <v>15</v>
      </c>
      <c r="F85" s="63">
        <v>30</v>
      </c>
      <c r="G85" s="63">
        <v>10</v>
      </c>
      <c r="H85" s="63">
        <v>30</v>
      </c>
      <c r="I85" s="62"/>
      <c r="J85" s="60">
        <f>VLOOKUP($A44,'Date Reference'!$K$6:$L$36,2,FALSE)</f>
        <v>45076</v>
      </c>
      <c r="K85" s="63">
        <v>15</v>
      </c>
      <c r="L85" s="63">
        <v>22.5</v>
      </c>
      <c r="M85" s="63">
        <v>15</v>
      </c>
      <c r="N85" s="63">
        <v>22.5</v>
      </c>
      <c r="O85" s="63">
        <v>10</v>
      </c>
      <c r="P85" s="64">
        <v>20</v>
      </c>
      <c r="Q85" s="62"/>
      <c r="R85" s="60">
        <f>VLOOKUP($A44,'Date Reference'!$K$6:$L$36,2,FALSE)</f>
        <v>45076</v>
      </c>
      <c r="S85" s="63">
        <v>15</v>
      </c>
      <c r="T85" s="63">
        <v>30</v>
      </c>
      <c r="U85" s="63">
        <v>15</v>
      </c>
      <c r="V85" s="63">
        <v>15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45077</v>
      </c>
      <c r="C86" s="63">
        <v>15</v>
      </c>
      <c r="D86" s="63">
        <v>37.5</v>
      </c>
      <c r="E86" s="63">
        <v>7.5</v>
      </c>
      <c r="F86" s="63">
        <v>45</v>
      </c>
      <c r="G86" s="63">
        <v>10</v>
      </c>
      <c r="H86" s="63">
        <v>30</v>
      </c>
      <c r="J86" s="40">
        <f>VLOOKUP($A45,'Date Reference'!$K$6:$L$36,2,FALSE)</f>
        <v>45077</v>
      </c>
      <c r="K86" s="63">
        <v>15</v>
      </c>
      <c r="L86" s="63">
        <v>30</v>
      </c>
      <c r="M86" s="63">
        <v>15</v>
      </c>
      <c r="N86" s="63">
        <v>15</v>
      </c>
      <c r="O86" s="63">
        <v>10</v>
      </c>
      <c r="P86" s="64">
        <v>20</v>
      </c>
      <c r="R86" s="40">
        <f>VLOOKUP($A45,'Date Reference'!$K$6:$L$36,2,FALSE)</f>
        <v>45077</v>
      </c>
      <c r="S86" s="63">
        <v>15</v>
      </c>
      <c r="T86" s="63">
        <v>30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75</v>
      </c>
      <c r="C87" s="58">
        <f>SUM(C56:C86)-SUMIF($B$56:$B$86,"",C56:C86)</f>
        <v>450</v>
      </c>
      <c r="D87" s="58">
        <f t="shared" ref="D87:H87" si="6">SUM(D56:D86)-SUMIF($B$56:$B$86,"",D56:D86)</f>
        <v>1305</v>
      </c>
      <c r="E87" s="58">
        <f t="shared" si="6"/>
        <v>442.5</v>
      </c>
      <c r="F87" s="58">
        <f t="shared" si="6"/>
        <v>1102.5</v>
      </c>
      <c r="G87" s="58">
        <f t="shared" si="6"/>
        <v>440</v>
      </c>
      <c r="H87" s="58">
        <f t="shared" si="6"/>
        <v>1010</v>
      </c>
      <c r="J87" s="31" t="s">
        <v>75</v>
      </c>
      <c r="K87" s="58">
        <f>SUM(K56:K86)-SUMIF($J$56:$J$86,"",K56:K86)</f>
        <v>442.5</v>
      </c>
      <c r="L87" s="58">
        <f t="shared" ref="L87:P87" si="7">SUM(L56:L86)-SUMIF($J$56:$J$86,"",L56:L86)</f>
        <v>750</v>
      </c>
      <c r="M87" s="58">
        <f t="shared" si="7"/>
        <v>465</v>
      </c>
      <c r="N87" s="58">
        <f t="shared" si="7"/>
        <v>510</v>
      </c>
      <c r="O87" s="58">
        <f t="shared" si="7"/>
        <v>310</v>
      </c>
      <c r="P87" s="58">
        <f t="shared" si="7"/>
        <v>710</v>
      </c>
      <c r="Q87" s="4"/>
      <c r="R87" s="31" t="s">
        <v>75</v>
      </c>
      <c r="S87" s="58">
        <f>SUM(S56:S86)-SUMIF($S$56:$S$86,"",S56:S86)</f>
        <v>472.5</v>
      </c>
      <c r="T87" s="58">
        <f t="shared" ref="T87:X87" si="8">SUM(T56:T86)-SUMIF($S$56:$S$86,"",T56:T86)</f>
        <v>990</v>
      </c>
      <c r="U87" s="58">
        <f t="shared" si="8"/>
        <v>472.5</v>
      </c>
      <c r="V87" s="58">
        <f t="shared" si="8"/>
        <v>802.5</v>
      </c>
      <c r="W87" s="58">
        <f t="shared" si="8"/>
        <v>330</v>
      </c>
      <c r="X87" s="58">
        <f t="shared" si="8"/>
        <v>750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3" t="s">
        <v>108</v>
      </c>
      <c r="C90" s="74"/>
      <c r="D90" s="74"/>
      <c r="E90" s="74"/>
      <c r="F90" s="74"/>
      <c r="G90" s="74"/>
      <c r="H90" s="75"/>
    </row>
    <row r="91" spans="2:24" ht="15.75" thickBot="1" x14ac:dyDescent="0.3">
      <c r="B91" s="76"/>
      <c r="C91" s="77"/>
      <c r="D91" s="77"/>
      <c r="E91" s="77"/>
      <c r="F91" s="77"/>
      <c r="G91" s="77"/>
      <c r="H91" s="78"/>
    </row>
    <row r="92" spans="2:24" x14ac:dyDescent="0.25">
      <c r="B92" s="92" t="s">
        <v>98</v>
      </c>
      <c r="C92" s="92"/>
      <c r="D92" s="92"/>
      <c r="E92" s="92"/>
      <c r="F92" s="92"/>
      <c r="G92" s="92"/>
      <c r="H92" s="92"/>
      <c r="J92" s="92" t="s">
        <v>109</v>
      </c>
      <c r="K92" s="92"/>
      <c r="L92" s="92"/>
      <c r="M92" s="92"/>
      <c r="N92" s="92"/>
      <c r="O92" s="92"/>
      <c r="P92" s="92"/>
      <c r="R92" s="92" t="s">
        <v>45</v>
      </c>
      <c r="S92" s="92"/>
      <c r="T92" s="92"/>
      <c r="U92" s="92"/>
      <c r="V92" s="92"/>
      <c r="W92" s="92"/>
      <c r="X92" s="92"/>
    </row>
    <row r="93" spans="2:24" x14ac:dyDescent="0.25">
      <c r="B93" s="88"/>
      <c r="C93" s="88"/>
      <c r="D93" s="88"/>
      <c r="E93" s="88"/>
      <c r="F93" s="88"/>
      <c r="G93" s="88"/>
      <c r="H93" s="88"/>
      <c r="J93" s="88"/>
      <c r="K93" s="88"/>
      <c r="L93" s="88"/>
      <c r="M93" s="88"/>
      <c r="N93" s="88"/>
      <c r="O93" s="88"/>
      <c r="P93" s="88"/>
      <c r="R93" s="88"/>
      <c r="S93" s="88"/>
      <c r="T93" s="88"/>
      <c r="U93" s="88"/>
      <c r="V93" s="88"/>
      <c r="W93" s="88"/>
      <c r="X93" s="88"/>
    </row>
    <row r="94" spans="2:24" ht="18.75" x14ac:dyDescent="0.3">
      <c r="B94" s="3"/>
      <c r="C94" s="89" t="s">
        <v>73</v>
      </c>
      <c r="D94" s="90"/>
      <c r="E94" s="90"/>
      <c r="F94" s="90"/>
      <c r="G94" s="90"/>
      <c r="H94" s="91"/>
      <c r="J94" s="3"/>
      <c r="K94" s="89" t="s">
        <v>73</v>
      </c>
      <c r="L94" s="90"/>
      <c r="M94" s="90"/>
      <c r="N94" s="90"/>
      <c r="O94" s="90"/>
      <c r="P94" s="91"/>
      <c r="R94" s="15"/>
      <c r="S94" s="89" t="s">
        <v>73</v>
      </c>
      <c r="T94" s="90"/>
      <c r="U94" s="90"/>
      <c r="V94" s="90"/>
      <c r="W94" s="90"/>
      <c r="X94" s="91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93" t="s">
        <v>71</v>
      </c>
      <c r="D96" s="94"/>
      <c r="E96" s="93" t="s">
        <v>72</v>
      </c>
      <c r="F96" s="94"/>
      <c r="G96" s="93" t="s">
        <v>34</v>
      </c>
      <c r="H96" s="94"/>
      <c r="I96" s="34"/>
      <c r="J96" s="33" t="s">
        <v>0</v>
      </c>
      <c r="K96" s="93" t="s">
        <v>71</v>
      </c>
      <c r="L96" s="94"/>
      <c r="M96" s="93" t="s">
        <v>72</v>
      </c>
      <c r="N96" s="94"/>
      <c r="O96" s="93" t="s">
        <v>34</v>
      </c>
      <c r="P96" s="94"/>
      <c r="R96" s="33" t="s">
        <v>0</v>
      </c>
      <c r="S96" s="93" t="s">
        <v>71</v>
      </c>
      <c r="T96" s="94"/>
      <c r="U96" s="93" t="s">
        <v>72</v>
      </c>
      <c r="V96" s="94"/>
      <c r="W96" s="93" t="s">
        <v>34</v>
      </c>
      <c r="X96" s="94"/>
    </row>
    <row r="97" spans="2:24" x14ac:dyDescent="0.25">
      <c r="B97" s="40">
        <f>VLOOKUP($A15,'Date Reference'!$K$6:$L$36,2,FALSE)</f>
        <v>45047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45047</v>
      </c>
      <c r="K97" s="63">
        <v>7.5</v>
      </c>
      <c r="L97" s="64">
        <v>22.5</v>
      </c>
      <c r="M97" s="63">
        <v>7.5</v>
      </c>
      <c r="N97" s="64">
        <v>22.5</v>
      </c>
      <c r="O97" s="63">
        <v>10</v>
      </c>
      <c r="P97" s="63">
        <v>10</v>
      </c>
      <c r="Q97" s="62"/>
      <c r="R97" s="60">
        <f>VLOOKUP($A15,'Date Reference'!$K$6:$L$36,2,FALSE)</f>
        <v>45047</v>
      </c>
      <c r="S97" s="64">
        <v>15</v>
      </c>
      <c r="T97" s="70">
        <v>75</v>
      </c>
      <c r="U97" s="64">
        <v>15</v>
      </c>
      <c r="V97" s="70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45048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45048</v>
      </c>
      <c r="K98" s="63">
        <v>15</v>
      </c>
      <c r="L98" s="64">
        <v>15</v>
      </c>
      <c r="M98" s="63">
        <v>7.5</v>
      </c>
      <c r="N98" s="64">
        <v>22.5</v>
      </c>
      <c r="O98" s="63">
        <v>10</v>
      </c>
      <c r="P98" s="63">
        <v>10</v>
      </c>
      <c r="Q98" s="62"/>
      <c r="R98" s="60">
        <f>VLOOKUP($A16,'Date Reference'!$K$6:$L$36,2,FALSE)</f>
        <v>45048</v>
      </c>
      <c r="S98" s="64">
        <v>15</v>
      </c>
      <c r="T98" s="70">
        <v>75</v>
      </c>
      <c r="U98" s="64">
        <v>15</v>
      </c>
      <c r="V98" s="70">
        <v>75</v>
      </c>
      <c r="W98" s="63">
        <v>10</v>
      </c>
      <c r="X98" s="63">
        <v>80</v>
      </c>
    </row>
    <row r="99" spans="2:24" x14ac:dyDescent="0.25">
      <c r="B99" s="40">
        <f>VLOOKUP($A17,'Date Reference'!$K$6:$L$36,2,FALSE)</f>
        <v>45049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45049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20</v>
      </c>
      <c r="Q99" s="62"/>
      <c r="R99" s="60">
        <f>VLOOKUP($A17,'Date Reference'!$K$6:$L$36,2,FALSE)</f>
        <v>45049</v>
      </c>
      <c r="S99" s="64">
        <v>15</v>
      </c>
      <c r="T99" s="70">
        <v>75</v>
      </c>
      <c r="U99" s="64">
        <v>15</v>
      </c>
      <c r="V99" s="70">
        <v>67.5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45050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45050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45050</v>
      </c>
      <c r="S100" s="64">
        <v>15</v>
      </c>
      <c r="T100" s="70">
        <v>75</v>
      </c>
      <c r="U100" s="64">
        <v>15</v>
      </c>
      <c r="V100" s="70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45051</v>
      </c>
      <c r="C101" s="63">
        <v>7.5</v>
      </c>
      <c r="D101" s="64">
        <v>15</v>
      </c>
      <c r="E101" s="63">
        <v>7.5</v>
      </c>
      <c r="F101" s="64">
        <v>15</v>
      </c>
      <c r="G101" s="63">
        <v>10</v>
      </c>
      <c r="H101" s="63">
        <v>10</v>
      </c>
      <c r="I101" s="62"/>
      <c r="J101" s="60">
        <f>VLOOKUP($A19,'Date Reference'!$K$6:$L$36,2,FALSE)</f>
        <v>45051</v>
      </c>
      <c r="K101" s="63">
        <v>7.5</v>
      </c>
      <c r="L101" s="63">
        <v>15</v>
      </c>
      <c r="M101" s="63">
        <v>7.5</v>
      </c>
      <c r="N101" s="63">
        <v>15</v>
      </c>
      <c r="O101" s="63">
        <v>10</v>
      </c>
      <c r="P101" s="63">
        <v>20</v>
      </c>
      <c r="Q101" s="62"/>
      <c r="R101" s="60">
        <f>VLOOKUP($A19,'Date Reference'!$K$6:$L$36,2,FALSE)</f>
        <v>45051</v>
      </c>
      <c r="S101" s="63">
        <v>15</v>
      </c>
      <c r="T101" s="1">
        <v>75</v>
      </c>
      <c r="U101" s="63">
        <v>15</v>
      </c>
      <c r="V101" s="1">
        <v>75</v>
      </c>
      <c r="W101" s="63">
        <v>10</v>
      </c>
      <c r="X101" s="63">
        <v>90</v>
      </c>
    </row>
    <row r="102" spans="2:24" x14ac:dyDescent="0.25">
      <c r="B102" s="40">
        <f>VLOOKUP($A20,'Date Reference'!$K$6:$L$36,2,FALSE)</f>
        <v>45052</v>
      </c>
      <c r="C102" s="63">
        <v>7.5</v>
      </c>
      <c r="D102" s="64">
        <v>15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45052</v>
      </c>
      <c r="K102" s="63">
        <v>7.5</v>
      </c>
      <c r="L102" s="63">
        <v>15</v>
      </c>
      <c r="M102" s="63">
        <v>7.5</v>
      </c>
      <c r="N102" s="63">
        <v>15</v>
      </c>
      <c r="O102" s="63">
        <v>10</v>
      </c>
      <c r="P102" s="63">
        <v>10</v>
      </c>
      <c r="Q102" s="62"/>
      <c r="R102" s="60">
        <f>VLOOKUP($A20,'Date Reference'!$K$6:$L$36,2,FALSE)</f>
        <v>45052</v>
      </c>
      <c r="S102" s="63">
        <v>15</v>
      </c>
      <c r="T102" s="1">
        <v>75</v>
      </c>
      <c r="U102" s="63">
        <v>15</v>
      </c>
      <c r="V102" s="1">
        <v>75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45053</v>
      </c>
      <c r="C103" s="63">
        <v>7.5</v>
      </c>
      <c r="D103" s="64">
        <v>15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45053</v>
      </c>
      <c r="K103" s="63">
        <v>7.5</v>
      </c>
      <c r="L103" s="63">
        <v>22.5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45053</v>
      </c>
      <c r="S103" s="63">
        <v>7.5</v>
      </c>
      <c r="T103" s="1">
        <v>75</v>
      </c>
      <c r="U103" s="63">
        <v>15</v>
      </c>
      <c r="V103" s="1">
        <v>75</v>
      </c>
      <c r="W103" s="63">
        <v>10</v>
      </c>
      <c r="X103" s="63">
        <v>90</v>
      </c>
    </row>
    <row r="104" spans="2:24" x14ac:dyDescent="0.25">
      <c r="B104" s="40">
        <f>VLOOKUP($A22,'Date Reference'!$K$6:$L$36,2,FALSE)</f>
        <v>45054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45054</v>
      </c>
      <c r="K104" s="63">
        <v>15</v>
      </c>
      <c r="L104" s="63">
        <v>15</v>
      </c>
      <c r="M104" s="63">
        <v>15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45054</v>
      </c>
      <c r="S104" s="63">
        <v>15</v>
      </c>
      <c r="T104" s="1">
        <v>75</v>
      </c>
      <c r="U104" s="63">
        <v>15</v>
      </c>
      <c r="V104" s="1">
        <v>75</v>
      </c>
      <c r="W104" s="63">
        <v>10</v>
      </c>
      <c r="X104" s="63">
        <v>90</v>
      </c>
    </row>
    <row r="105" spans="2:24" x14ac:dyDescent="0.25">
      <c r="B105" s="40">
        <f>VLOOKUP($A23,'Date Reference'!$K$6:$L$36,2,FALSE)</f>
        <v>45055</v>
      </c>
      <c r="C105" s="63">
        <v>7.5</v>
      </c>
      <c r="D105" s="64">
        <v>15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45055</v>
      </c>
      <c r="K105" s="63">
        <v>15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45055</v>
      </c>
      <c r="S105" s="63">
        <v>15</v>
      </c>
      <c r="T105" s="1">
        <v>75</v>
      </c>
      <c r="U105" s="63">
        <v>15</v>
      </c>
      <c r="V105" s="1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45056</v>
      </c>
      <c r="C106" s="63">
        <v>7.5</v>
      </c>
      <c r="D106" s="64">
        <v>15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45056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45056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45057</v>
      </c>
      <c r="C107" s="63">
        <v>7.5</v>
      </c>
      <c r="D107" s="64">
        <v>7.5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45057</v>
      </c>
      <c r="K107" s="63">
        <v>7.5</v>
      </c>
      <c r="L107" s="63">
        <v>15</v>
      </c>
      <c r="M107" s="63">
        <v>7.5</v>
      </c>
      <c r="N107" s="63">
        <v>7.5</v>
      </c>
      <c r="O107" s="63">
        <v>10</v>
      </c>
      <c r="P107" s="63">
        <v>10</v>
      </c>
      <c r="Q107" s="62"/>
      <c r="R107" s="60">
        <f>VLOOKUP($A25,'Date Reference'!$K$6:$L$36,2,FALSE)</f>
        <v>45057</v>
      </c>
      <c r="S107" s="63">
        <v>15</v>
      </c>
      <c r="T107" s="70">
        <v>67.5</v>
      </c>
      <c r="U107" s="63">
        <v>15</v>
      </c>
      <c r="V107" s="1">
        <v>75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45058</v>
      </c>
      <c r="C108" s="63">
        <v>7.5</v>
      </c>
      <c r="D108" s="64">
        <v>7.5</v>
      </c>
      <c r="E108" s="63">
        <v>7.5</v>
      </c>
      <c r="F108" s="64">
        <v>15</v>
      </c>
      <c r="G108" s="63">
        <v>10</v>
      </c>
      <c r="H108" s="63">
        <v>10</v>
      </c>
      <c r="I108" s="62"/>
      <c r="J108" s="60">
        <f>VLOOKUP($A26,'Date Reference'!$K$6:$L$36,2,FALSE)</f>
        <v>45058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20</v>
      </c>
      <c r="Q108" s="62"/>
      <c r="R108" s="60">
        <f>VLOOKUP($A26,'Date Reference'!$K$6:$L$36,2,FALSE)</f>
        <v>45058</v>
      </c>
      <c r="S108" s="63">
        <v>15</v>
      </c>
      <c r="T108" s="1">
        <v>60</v>
      </c>
      <c r="U108" s="63">
        <v>15</v>
      </c>
      <c r="V108" s="70">
        <v>67.5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45059</v>
      </c>
      <c r="C109" s="63">
        <v>7.5</v>
      </c>
      <c r="D109" s="64">
        <v>15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45059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20</v>
      </c>
      <c r="Q109" s="62"/>
      <c r="R109" s="60">
        <f>VLOOKUP($A27,'Date Reference'!$K$6:$L$36,2,FALSE)</f>
        <v>45059</v>
      </c>
      <c r="S109" s="63">
        <v>15</v>
      </c>
      <c r="T109" s="1">
        <v>75</v>
      </c>
      <c r="U109" s="63">
        <v>15</v>
      </c>
      <c r="V109" s="70">
        <v>67.5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45060</v>
      </c>
      <c r="C110" s="63">
        <v>7.5</v>
      </c>
      <c r="D110" s="64">
        <v>15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45060</v>
      </c>
      <c r="K110" s="63">
        <v>7.5</v>
      </c>
      <c r="L110" s="63">
        <v>22.5</v>
      </c>
      <c r="M110" s="63">
        <v>7.5</v>
      </c>
      <c r="N110" s="63">
        <v>15</v>
      </c>
      <c r="O110" s="63">
        <v>10</v>
      </c>
      <c r="P110" s="63">
        <v>20</v>
      </c>
      <c r="Q110" s="62"/>
      <c r="R110" s="60">
        <f>VLOOKUP($A28,'Date Reference'!$K$6:$L$36,2,FALSE)</f>
        <v>45060</v>
      </c>
      <c r="S110" s="63">
        <v>15</v>
      </c>
      <c r="T110" s="1">
        <v>75</v>
      </c>
      <c r="U110" s="63">
        <v>15</v>
      </c>
      <c r="V110" s="1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45061</v>
      </c>
      <c r="C111" s="63">
        <v>7.5</v>
      </c>
      <c r="D111" s="64">
        <v>15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45061</v>
      </c>
      <c r="K111" s="63">
        <v>7.5</v>
      </c>
      <c r="L111" s="63">
        <v>22.5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45061</v>
      </c>
      <c r="S111" s="63">
        <v>15</v>
      </c>
      <c r="T111" s="1">
        <v>75</v>
      </c>
      <c r="U111" s="63">
        <v>15</v>
      </c>
      <c r="V111" s="1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45062</v>
      </c>
      <c r="C112" s="63">
        <v>7.5</v>
      </c>
      <c r="D112" s="64">
        <v>15</v>
      </c>
      <c r="E112" s="63">
        <v>7.5</v>
      </c>
      <c r="F112" s="64">
        <v>15</v>
      </c>
      <c r="G112" s="63">
        <v>10</v>
      </c>
      <c r="H112" s="63">
        <v>10</v>
      </c>
      <c r="I112" s="62"/>
      <c r="J112" s="60">
        <f>VLOOKUP($A30,'Date Reference'!$K$6:$L$36,2,FALSE)</f>
        <v>45062</v>
      </c>
      <c r="K112" s="63">
        <v>15</v>
      </c>
      <c r="L112" s="63">
        <v>7.5</v>
      </c>
      <c r="M112" s="63">
        <v>22.5</v>
      </c>
      <c r="N112" s="63">
        <v>0</v>
      </c>
      <c r="O112" s="63">
        <v>10</v>
      </c>
      <c r="P112" s="63">
        <v>20</v>
      </c>
      <c r="Q112" s="62"/>
      <c r="R112" s="60">
        <f>VLOOKUP($A30,'Date Reference'!$K$6:$L$36,2,FALSE)</f>
        <v>45062</v>
      </c>
      <c r="S112" s="63">
        <v>15</v>
      </c>
      <c r="T112" s="1">
        <v>75</v>
      </c>
      <c r="U112" s="63">
        <v>15</v>
      </c>
      <c r="V112" s="1">
        <v>75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45063</v>
      </c>
      <c r="C113" s="63">
        <v>7.5</v>
      </c>
      <c r="D113" s="64">
        <v>15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45063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20</v>
      </c>
      <c r="Q113" s="62"/>
      <c r="R113" s="60">
        <f>VLOOKUP($A31,'Date Reference'!$K$6:$L$36,2,FALSE)</f>
        <v>45063</v>
      </c>
      <c r="S113" s="63">
        <v>15</v>
      </c>
      <c r="T113" s="1">
        <v>75</v>
      </c>
      <c r="U113" s="63">
        <v>15</v>
      </c>
      <c r="V113" s="1">
        <v>75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45064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45064</v>
      </c>
      <c r="K114" s="63">
        <v>15</v>
      </c>
      <c r="L114" s="63">
        <v>7.5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45064</v>
      </c>
      <c r="S114" s="63">
        <v>15</v>
      </c>
      <c r="T114" s="70">
        <v>67.5</v>
      </c>
      <c r="U114" s="63">
        <v>15</v>
      </c>
      <c r="V114" s="1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45065</v>
      </c>
      <c r="C115" s="63">
        <v>7.5</v>
      </c>
      <c r="D115" s="64">
        <v>15</v>
      </c>
      <c r="E115" s="63">
        <v>7.5</v>
      </c>
      <c r="F115" s="64">
        <v>15</v>
      </c>
      <c r="G115" s="63">
        <v>10</v>
      </c>
      <c r="H115" s="63">
        <v>10</v>
      </c>
      <c r="I115" s="62"/>
      <c r="J115" s="60">
        <f>VLOOKUP($A33,'Date Reference'!$K$6:$L$36,2,FALSE)</f>
        <v>45065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45065</v>
      </c>
      <c r="S115" s="63">
        <v>15</v>
      </c>
      <c r="T115" s="1">
        <v>75</v>
      </c>
      <c r="U115" s="63">
        <v>15</v>
      </c>
      <c r="V115" s="1">
        <v>75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45066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45066</v>
      </c>
      <c r="K116" s="63">
        <v>7.5</v>
      </c>
      <c r="L116" s="63">
        <v>15</v>
      </c>
      <c r="M116" s="63">
        <v>15</v>
      </c>
      <c r="N116" s="63">
        <v>7.5</v>
      </c>
      <c r="O116" s="63">
        <v>10</v>
      </c>
      <c r="P116" s="63">
        <v>10</v>
      </c>
      <c r="Q116" s="62"/>
      <c r="R116" s="60">
        <f>VLOOKUP($A34,'Date Reference'!$K$6:$L$36,2,FALSE)</f>
        <v>45066</v>
      </c>
      <c r="S116" s="63">
        <v>15</v>
      </c>
      <c r="T116" s="1">
        <v>75</v>
      </c>
      <c r="U116" s="63">
        <v>15</v>
      </c>
      <c r="V116" s="1">
        <v>75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45067</v>
      </c>
      <c r="C117" s="63">
        <v>7.5</v>
      </c>
      <c r="D117" s="64">
        <v>15</v>
      </c>
      <c r="E117" s="63">
        <v>7.5</v>
      </c>
      <c r="F117" s="64">
        <v>15</v>
      </c>
      <c r="G117" s="63">
        <v>10</v>
      </c>
      <c r="H117" s="63">
        <v>10</v>
      </c>
      <c r="I117" s="62"/>
      <c r="J117" s="60">
        <f>VLOOKUP($A35,'Date Reference'!$K$6:$L$36,2,FALSE)</f>
        <v>45067</v>
      </c>
      <c r="K117" s="63">
        <v>15</v>
      </c>
      <c r="L117" s="63">
        <v>7.5</v>
      </c>
      <c r="M117" s="63">
        <v>22.5</v>
      </c>
      <c r="N117" s="63">
        <v>7.5</v>
      </c>
      <c r="O117" s="63">
        <v>10</v>
      </c>
      <c r="P117" s="63">
        <v>10</v>
      </c>
      <c r="Q117" s="62"/>
      <c r="R117" s="60">
        <f>VLOOKUP($A35,'Date Reference'!$K$6:$L$36,2,FALSE)</f>
        <v>45067</v>
      </c>
      <c r="S117" s="63">
        <v>15</v>
      </c>
      <c r="T117" s="1">
        <v>75</v>
      </c>
      <c r="U117" s="63">
        <v>15</v>
      </c>
      <c r="V117" s="1">
        <v>75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45068</v>
      </c>
      <c r="C118" s="63">
        <v>7.5</v>
      </c>
      <c r="D118" s="64">
        <v>15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45068</v>
      </c>
      <c r="K118" s="63">
        <v>15</v>
      </c>
      <c r="L118" s="63">
        <v>7.5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45068</v>
      </c>
      <c r="S118" s="63">
        <v>15</v>
      </c>
      <c r="T118" s="1">
        <v>75</v>
      </c>
      <c r="U118" s="63">
        <v>15</v>
      </c>
      <c r="V118" s="1">
        <v>75</v>
      </c>
      <c r="W118" s="63">
        <v>10</v>
      </c>
      <c r="X118" s="63">
        <v>70</v>
      </c>
    </row>
    <row r="119" spans="2:24" x14ac:dyDescent="0.25">
      <c r="B119" s="40">
        <f>VLOOKUP($A37,'Date Reference'!$K$6:$L$36,2,FALSE)</f>
        <v>45069</v>
      </c>
      <c r="C119" s="63">
        <v>7.5</v>
      </c>
      <c r="D119" s="64">
        <v>15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45069</v>
      </c>
      <c r="K119" s="63">
        <v>15</v>
      </c>
      <c r="L119" s="63">
        <v>7.5</v>
      </c>
      <c r="M119" s="63">
        <v>15</v>
      </c>
      <c r="N119" s="63">
        <v>7.5</v>
      </c>
      <c r="O119" s="63">
        <v>10</v>
      </c>
      <c r="P119" s="63">
        <v>20</v>
      </c>
      <c r="Q119" s="62"/>
      <c r="R119" s="60">
        <f>VLOOKUP($A37,'Date Reference'!$K$6:$L$36,2,FALSE)</f>
        <v>45069</v>
      </c>
      <c r="S119" s="63">
        <v>15</v>
      </c>
      <c r="T119" s="1">
        <v>75</v>
      </c>
      <c r="U119" s="63">
        <v>15</v>
      </c>
      <c r="V119" s="1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45070</v>
      </c>
      <c r="C120" s="63">
        <v>7.5</v>
      </c>
      <c r="D120" s="64">
        <v>15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45070</v>
      </c>
      <c r="K120" s="63">
        <v>7.5</v>
      </c>
      <c r="L120" s="63">
        <v>15</v>
      </c>
      <c r="M120" s="63">
        <v>15</v>
      </c>
      <c r="N120" s="63">
        <v>7.5</v>
      </c>
      <c r="O120" s="63">
        <v>10</v>
      </c>
      <c r="P120" s="63">
        <v>20</v>
      </c>
      <c r="Q120" s="62"/>
      <c r="R120" s="60">
        <f>VLOOKUP($A38,'Date Reference'!$K$6:$L$36,2,FALSE)</f>
        <v>45070</v>
      </c>
      <c r="S120" s="63">
        <v>15</v>
      </c>
      <c r="T120" s="1">
        <v>75</v>
      </c>
      <c r="U120" s="63">
        <v>15</v>
      </c>
      <c r="V120" s="70">
        <v>67.5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45071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45071</v>
      </c>
      <c r="K121" s="63">
        <v>15</v>
      </c>
      <c r="L121" s="63">
        <v>7.5</v>
      </c>
      <c r="M121" s="63">
        <v>15</v>
      </c>
      <c r="N121" s="120">
        <v>0</v>
      </c>
      <c r="O121" s="63">
        <v>10</v>
      </c>
      <c r="P121" s="63">
        <v>10</v>
      </c>
      <c r="Q121" s="62"/>
      <c r="R121" s="60">
        <f>VLOOKUP($A39,'Date Reference'!$K$6:$L$36,2,FALSE)</f>
        <v>45071</v>
      </c>
      <c r="S121" s="63">
        <v>15</v>
      </c>
      <c r="T121" s="1">
        <v>75</v>
      </c>
      <c r="U121" s="63">
        <v>15</v>
      </c>
      <c r="V121" s="1">
        <v>75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45072</v>
      </c>
      <c r="C122" s="63">
        <v>7.5</v>
      </c>
      <c r="D122" s="64">
        <v>7.5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45072</v>
      </c>
      <c r="K122" s="63">
        <v>15</v>
      </c>
      <c r="L122" s="63">
        <v>7.5</v>
      </c>
      <c r="M122" s="63">
        <v>15</v>
      </c>
      <c r="N122" s="63">
        <v>7.5</v>
      </c>
      <c r="O122" s="63">
        <v>10</v>
      </c>
      <c r="P122" s="63">
        <v>20</v>
      </c>
      <c r="Q122" s="62"/>
      <c r="R122" s="60">
        <f>VLOOKUP($A40,'Date Reference'!$K$6:$L$36,2,FALSE)</f>
        <v>45072</v>
      </c>
      <c r="S122" s="63">
        <v>15</v>
      </c>
      <c r="T122" s="1">
        <v>75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45073</v>
      </c>
      <c r="C123" s="63">
        <v>7.5</v>
      </c>
      <c r="D123" s="64">
        <v>15</v>
      </c>
      <c r="E123" s="63">
        <v>7.5</v>
      </c>
      <c r="F123" s="64">
        <v>22.5</v>
      </c>
      <c r="G123" s="63">
        <v>10</v>
      </c>
      <c r="H123" s="63">
        <v>10</v>
      </c>
      <c r="I123" s="62"/>
      <c r="J123" s="60">
        <f>VLOOKUP($A41,'Date Reference'!$K$6:$L$36,2,FALSE)</f>
        <v>45073</v>
      </c>
      <c r="K123" s="63">
        <v>15</v>
      </c>
      <c r="L123" s="63">
        <v>15</v>
      </c>
      <c r="M123" s="63">
        <v>7.5</v>
      </c>
      <c r="N123" s="63">
        <v>15</v>
      </c>
      <c r="O123" s="63">
        <v>10</v>
      </c>
      <c r="P123" s="63">
        <v>20</v>
      </c>
      <c r="Q123" s="62"/>
      <c r="R123" s="60">
        <f>VLOOKUP($A41,'Date Reference'!$K$6:$L$36,2,FALSE)</f>
        <v>45073</v>
      </c>
      <c r="S123" s="63">
        <v>15</v>
      </c>
      <c r="T123" s="1">
        <v>75</v>
      </c>
      <c r="U123" s="63">
        <v>15</v>
      </c>
      <c r="V123" s="70">
        <v>67.5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45074</v>
      </c>
      <c r="C124" s="63">
        <v>7.5</v>
      </c>
      <c r="D124" s="64">
        <v>15</v>
      </c>
      <c r="E124" s="63">
        <v>7.5</v>
      </c>
      <c r="F124" s="64">
        <v>15</v>
      </c>
      <c r="G124" s="63">
        <v>10</v>
      </c>
      <c r="H124" s="63">
        <v>10</v>
      </c>
      <c r="I124" s="62"/>
      <c r="J124" s="60">
        <f>VLOOKUP($A42,'Date Reference'!$K$6:$L$36,2,FALSE)</f>
        <v>45074</v>
      </c>
      <c r="K124" s="63">
        <v>7.5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45074</v>
      </c>
      <c r="S124" s="63">
        <v>15</v>
      </c>
      <c r="T124" s="70">
        <v>67.5</v>
      </c>
      <c r="U124" s="63">
        <v>15</v>
      </c>
      <c r="V124" s="70">
        <v>67.5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45075</v>
      </c>
      <c r="C125" s="63">
        <v>7.5</v>
      </c>
      <c r="D125" s="64">
        <v>15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45075</v>
      </c>
      <c r="K125" s="63">
        <v>7.5</v>
      </c>
      <c r="L125" s="63">
        <v>15</v>
      </c>
      <c r="M125" s="63">
        <v>7.5</v>
      </c>
      <c r="N125" s="63">
        <v>15</v>
      </c>
      <c r="O125" s="63">
        <v>10</v>
      </c>
      <c r="P125" s="63">
        <v>20</v>
      </c>
      <c r="Q125" s="62"/>
      <c r="R125" s="60">
        <f>VLOOKUP($A43,'Date Reference'!$K$6:$L$36,2,FALSE)</f>
        <v>45075</v>
      </c>
      <c r="S125" s="63">
        <v>15</v>
      </c>
      <c r="T125" s="1">
        <v>75</v>
      </c>
      <c r="U125" s="63">
        <v>15</v>
      </c>
      <c r="V125" s="70">
        <v>67.5</v>
      </c>
      <c r="W125" s="63">
        <v>10</v>
      </c>
      <c r="X125" s="63">
        <v>80</v>
      </c>
    </row>
    <row r="126" spans="2:24" x14ac:dyDescent="0.25">
      <c r="B126" s="40">
        <f>VLOOKUP($A44,'Date Reference'!$K$6:$L$36,2,FALSE)</f>
        <v>45076</v>
      </c>
      <c r="C126" s="63">
        <v>7.5</v>
      </c>
      <c r="D126" s="64">
        <v>22.5</v>
      </c>
      <c r="E126" s="63">
        <v>7.5</v>
      </c>
      <c r="F126" s="64">
        <v>15</v>
      </c>
      <c r="G126" s="63">
        <v>10</v>
      </c>
      <c r="H126" s="63">
        <v>20</v>
      </c>
      <c r="I126" s="62"/>
      <c r="J126" s="60">
        <f>VLOOKUP($A44,'Date Reference'!$K$6:$L$36,2,FALSE)</f>
        <v>45076</v>
      </c>
      <c r="K126" s="63">
        <v>15</v>
      </c>
      <c r="L126" s="63">
        <v>7.5</v>
      </c>
      <c r="M126" s="63">
        <v>15</v>
      </c>
      <c r="N126" s="63">
        <v>7.5</v>
      </c>
      <c r="O126" s="63">
        <v>10</v>
      </c>
      <c r="P126" s="63">
        <v>20</v>
      </c>
      <c r="Q126" s="62"/>
      <c r="R126" s="60">
        <f>VLOOKUP($A44,'Date Reference'!$K$6:$L$36,2,FALSE)</f>
        <v>45076</v>
      </c>
      <c r="S126" s="63">
        <v>15</v>
      </c>
      <c r="T126" s="70">
        <v>67.5</v>
      </c>
      <c r="U126" s="63">
        <v>15</v>
      </c>
      <c r="V126" s="70">
        <v>67.5</v>
      </c>
      <c r="W126" s="63">
        <v>10</v>
      </c>
      <c r="X126" s="63">
        <v>80</v>
      </c>
    </row>
    <row r="127" spans="2:24" ht="15.75" thickBot="1" x14ac:dyDescent="0.3">
      <c r="B127" s="40">
        <f>VLOOKUP($A45,'Date Reference'!$K$6:$L$36,2,FALSE)</f>
        <v>45077</v>
      </c>
      <c r="C127" s="63">
        <v>7.5</v>
      </c>
      <c r="D127" s="64">
        <v>15</v>
      </c>
      <c r="E127" s="63">
        <v>7.5</v>
      </c>
      <c r="F127" s="64">
        <v>22.5</v>
      </c>
      <c r="G127" s="63">
        <v>10</v>
      </c>
      <c r="H127" s="63">
        <v>20</v>
      </c>
      <c r="I127" s="62"/>
      <c r="J127" s="60">
        <f>VLOOKUP($A45,'Date Reference'!$K$6:$L$36,2,FALSE)</f>
        <v>45077</v>
      </c>
      <c r="K127" s="63">
        <v>7.5</v>
      </c>
      <c r="L127" s="63">
        <v>15</v>
      </c>
      <c r="M127" s="63">
        <v>7.5</v>
      </c>
      <c r="N127" s="63">
        <v>15</v>
      </c>
      <c r="O127" s="63">
        <v>10</v>
      </c>
      <c r="P127" s="63">
        <v>20</v>
      </c>
      <c r="Q127" s="62"/>
      <c r="R127" s="60">
        <f>VLOOKUP($A45,'Date Reference'!$K$6:$L$36,2,FALSE)</f>
        <v>45077</v>
      </c>
      <c r="S127" s="63">
        <v>15</v>
      </c>
      <c r="T127" s="70">
        <v>67.5</v>
      </c>
      <c r="U127" s="63">
        <v>15</v>
      </c>
      <c r="V127" s="1">
        <v>75</v>
      </c>
      <c r="W127" s="63">
        <v>10</v>
      </c>
      <c r="X127" s="63">
        <v>80</v>
      </c>
    </row>
    <row r="128" spans="2:24" ht="16.5" thickBot="1" x14ac:dyDescent="0.3">
      <c r="B128" s="31" t="s">
        <v>75</v>
      </c>
      <c r="C128" s="58">
        <f>SUM(C97:C127)-SUMIF($B$97:$B$127,"",C97:C127)</f>
        <v>232.5</v>
      </c>
      <c r="D128" s="58">
        <f t="shared" ref="D128:H128" si="9">SUM(D97:D127)-SUMIF($B$97:$B$127,"",D97:D127)</f>
        <v>450</v>
      </c>
      <c r="E128" s="58">
        <f t="shared" si="9"/>
        <v>232.5</v>
      </c>
      <c r="F128" s="58">
        <f t="shared" si="9"/>
        <v>480</v>
      </c>
      <c r="G128" s="58">
        <f t="shared" si="9"/>
        <v>310</v>
      </c>
      <c r="H128" s="58">
        <f t="shared" si="9"/>
        <v>330</v>
      </c>
      <c r="J128" s="31" t="s">
        <v>75</v>
      </c>
      <c r="K128" s="58">
        <f>SUM(K97:K127)-SUMIF($J$97:$J$127,"",K97:K127)</f>
        <v>322.5</v>
      </c>
      <c r="L128" s="58">
        <f t="shared" ref="L128:P128" si="10">SUM(L97:L127)-SUMIF($J$97:$J$127,"",L97:L127)</f>
        <v>435</v>
      </c>
      <c r="M128" s="58">
        <f t="shared" si="10"/>
        <v>315</v>
      </c>
      <c r="N128" s="58">
        <f t="shared" si="10"/>
        <v>397.5</v>
      </c>
      <c r="O128" s="58">
        <f t="shared" si="10"/>
        <v>310</v>
      </c>
      <c r="P128" s="58">
        <f t="shared" si="10"/>
        <v>450</v>
      </c>
      <c r="Q128" s="4"/>
      <c r="R128" s="31" t="s">
        <v>75</v>
      </c>
      <c r="S128" s="58">
        <f>SUM(S97:S127)-SUMIF($R$97:$R$127,"",S97:S127)</f>
        <v>457.5</v>
      </c>
      <c r="T128" s="58">
        <f t="shared" ref="T128:X128" si="11">SUM(T97:T127)-SUMIF($R$97:$R$127,"",T97:T127)</f>
        <v>2272.5</v>
      </c>
      <c r="U128" s="58">
        <f t="shared" si="11"/>
        <v>465</v>
      </c>
      <c r="V128" s="58">
        <f t="shared" si="11"/>
        <v>2265</v>
      </c>
      <c r="W128" s="58">
        <f t="shared" si="11"/>
        <v>310</v>
      </c>
      <c r="X128" s="58">
        <f t="shared" si="11"/>
        <v>2500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15:K45">
    <cfRule type="cellIs" dxfId="128" priority="128" operator="between">
      <formula>7.5</formula>
      <formula>15</formula>
    </cfRule>
    <cfRule type="cellIs" dxfId="127" priority="129" operator="equal">
      <formula>7.5</formula>
    </cfRule>
  </conditionalFormatting>
  <conditionalFormatting sqref="L15:L45">
    <cfRule type="cellIs" dxfId="126" priority="127" operator="equal">
      <formula>7.5</formula>
    </cfRule>
  </conditionalFormatting>
  <conditionalFormatting sqref="M15:M45">
    <cfRule type="cellIs" dxfId="125" priority="125" operator="between">
      <formula>7.5</formula>
      <formula>15</formula>
    </cfRule>
    <cfRule type="cellIs" dxfId="124" priority="126" operator="equal">
      <formula>7.5</formula>
    </cfRule>
  </conditionalFormatting>
  <conditionalFormatting sqref="N15:N45">
    <cfRule type="cellIs" dxfId="123" priority="124" operator="equal">
      <formula>7.5</formula>
    </cfRule>
  </conditionalFormatting>
  <conditionalFormatting sqref="P15:P45">
    <cfRule type="beginsWith" dxfId="122" priority="123" operator="beginsWith" text="0">
      <formula>LEFT(P15,LEN("0"))="0"</formula>
    </cfRule>
  </conditionalFormatting>
  <conditionalFormatting sqref="O15:O45">
    <cfRule type="cellIs" dxfId="121" priority="121" operator="equal">
      <formula>10</formula>
    </cfRule>
    <cfRule type="beginsWith" dxfId="120" priority="122" operator="beginsWith" text="0">
      <formula>LEFT(O15,LEN("0"))="0"</formula>
    </cfRule>
  </conditionalFormatting>
  <conditionalFormatting sqref="D15:D45">
    <cfRule type="cellIs" dxfId="119" priority="119" operator="between">
      <formula>7.5</formula>
      <formula>15</formula>
    </cfRule>
    <cfRule type="cellIs" dxfId="118" priority="120" operator="equal">
      <formula>7.5</formula>
    </cfRule>
  </conditionalFormatting>
  <conditionalFormatting sqref="C15:C45">
    <cfRule type="cellIs" dxfId="117" priority="118" operator="equal">
      <formula>7.5</formula>
    </cfRule>
  </conditionalFormatting>
  <conditionalFormatting sqref="F15:F45">
    <cfRule type="cellIs" dxfId="116" priority="116" operator="between">
      <formula>7.5</formula>
      <formula>15</formula>
    </cfRule>
    <cfRule type="cellIs" dxfId="115" priority="117" operator="equal">
      <formula>7.5</formula>
    </cfRule>
  </conditionalFormatting>
  <conditionalFormatting sqref="E15:E45">
    <cfRule type="cellIs" dxfId="114" priority="115" operator="equal">
      <formula>7.5</formula>
    </cfRule>
  </conditionalFormatting>
  <conditionalFormatting sqref="H15:H45">
    <cfRule type="beginsWith" dxfId="113" priority="114" operator="beginsWith" text="0">
      <formula>LEFT(H15,LEN("0"))="0"</formula>
    </cfRule>
  </conditionalFormatting>
  <conditionalFormatting sqref="G15:G45">
    <cfRule type="cellIs" dxfId="112" priority="112" operator="equal">
      <formula>10</formula>
    </cfRule>
    <cfRule type="beginsWith" dxfId="111" priority="113" operator="beginsWith" text="0">
      <formula>LEFT(G15,LEN("0"))="0"</formula>
    </cfRule>
  </conditionalFormatting>
  <conditionalFormatting sqref="AQ23:AQ45">
    <cfRule type="cellIs" dxfId="110" priority="110" operator="between">
      <formula>7.5</formula>
      <formula>15</formula>
    </cfRule>
    <cfRule type="cellIs" dxfId="109" priority="111" operator="equal">
      <formula>7.5</formula>
    </cfRule>
  </conditionalFormatting>
  <conditionalFormatting sqref="AR23:AR45">
    <cfRule type="cellIs" dxfId="108" priority="108" operator="between">
      <formula>7.5</formula>
      <formula>15</formula>
    </cfRule>
    <cfRule type="cellIs" dxfId="107" priority="109" operator="equal">
      <formula>7.5</formula>
    </cfRule>
  </conditionalFormatting>
  <conditionalFormatting sqref="AQ15:AQ22">
    <cfRule type="cellIs" dxfId="106" priority="106" operator="between">
      <formula>7.5</formula>
      <formula>15</formula>
    </cfRule>
    <cfRule type="cellIs" dxfId="105" priority="107" operator="equal">
      <formula>7.5</formula>
    </cfRule>
  </conditionalFormatting>
  <conditionalFormatting sqref="AR15:AR22">
    <cfRule type="cellIs" dxfId="104" priority="104" operator="between">
      <formula>7.5</formula>
      <formula>15</formula>
    </cfRule>
    <cfRule type="cellIs" dxfId="103" priority="105" operator="equal">
      <formula>7.5</formula>
    </cfRule>
  </conditionalFormatting>
  <conditionalFormatting sqref="AS23:AS45">
    <cfRule type="cellIs" dxfId="102" priority="102" operator="between">
      <formula>7.5</formula>
      <formula>15</formula>
    </cfRule>
    <cfRule type="cellIs" dxfId="101" priority="103" operator="equal">
      <formula>7.5</formula>
    </cfRule>
  </conditionalFormatting>
  <conditionalFormatting sqref="AT23:AT45">
    <cfRule type="cellIs" dxfId="100" priority="100" operator="between">
      <formula>7.5</formula>
      <formula>15</formula>
    </cfRule>
    <cfRule type="cellIs" dxfId="99" priority="101" operator="equal">
      <formula>7.5</formula>
    </cfRule>
  </conditionalFormatting>
  <conditionalFormatting sqref="AS15:AS22">
    <cfRule type="cellIs" dxfId="98" priority="98" operator="between">
      <formula>7.5</formula>
      <formula>15</formula>
    </cfRule>
    <cfRule type="cellIs" dxfId="97" priority="99" operator="equal">
      <formula>7.5</formula>
    </cfRule>
  </conditionalFormatting>
  <conditionalFormatting sqref="AT15:AT22">
    <cfRule type="cellIs" dxfId="96" priority="96" operator="between">
      <formula>7.5</formula>
      <formula>15</formula>
    </cfRule>
    <cfRule type="cellIs" dxfId="95" priority="97" operator="equal">
      <formula>7.5</formula>
    </cfRule>
  </conditionalFormatting>
  <conditionalFormatting sqref="AU23:AU45">
    <cfRule type="cellIs" dxfId="94" priority="94" operator="equal">
      <formula>10</formula>
    </cfRule>
    <cfRule type="beginsWith" dxfId="93" priority="95" operator="beginsWith" text="0">
      <formula>LEFT(AU23,LEN("0"))="0"</formula>
    </cfRule>
  </conditionalFormatting>
  <conditionalFormatting sqref="AV23:AV45">
    <cfRule type="cellIs" dxfId="92" priority="92" operator="equal">
      <formula>10</formula>
    </cfRule>
    <cfRule type="beginsWith" dxfId="91" priority="93" operator="beginsWith" text="0">
      <formula>LEFT(AV23,LEN("0"))="0"</formula>
    </cfRule>
  </conditionalFormatting>
  <conditionalFormatting sqref="AU15:AU22">
    <cfRule type="cellIs" dxfId="90" priority="90" operator="equal">
      <formula>10</formula>
    </cfRule>
    <cfRule type="beginsWith" dxfId="89" priority="91" operator="beginsWith" text="0">
      <formula>LEFT(AU15,LEN("0"))="0"</formula>
    </cfRule>
  </conditionalFormatting>
  <conditionalFormatting sqref="AV15:AV22">
    <cfRule type="cellIs" dxfId="88" priority="88" operator="equal">
      <formula>10</formula>
    </cfRule>
    <cfRule type="beginsWith" dxfId="87" priority="89" operator="beginsWith" text="0">
      <formula>LEFT(AV15,LEN("0"))="0"</formula>
    </cfRule>
  </conditionalFormatting>
  <conditionalFormatting sqref="AB15:AB45">
    <cfRule type="cellIs" dxfId="86" priority="86" operator="between">
      <formula>7.5</formula>
      <formula>15</formula>
    </cfRule>
    <cfRule type="cellIs" dxfId="85" priority="87" operator="equal">
      <formula>7.5</formula>
    </cfRule>
  </conditionalFormatting>
  <conditionalFormatting sqref="AA15:AA45">
    <cfRule type="cellIs" dxfId="84" priority="85" operator="equal">
      <formula>7.5</formula>
    </cfRule>
  </conditionalFormatting>
  <conditionalFormatting sqref="AD15:AD45">
    <cfRule type="cellIs" dxfId="83" priority="83" operator="between">
      <formula>7.5</formula>
      <formula>15</formula>
    </cfRule>
    <cfRule type="cellIs" dxfId="82" priority="84" operator="equal">
      <formula>7.5</formula>
    </cfRule>
  </conditionalFormatting>
  <conditionalFormatting sqref="AC15:AC45">
    <cfRule type="cellIs" dxfId="81" priority="82" operator="equal">
      <formula>7.5</formula>
    </cfRule>
  </conditionalFormatting>
  <conditionalFormatting sqref="AF15:AF45">
    <cfRule type="beginsWith" dxfId="80" priority="81" operator="beginsWith" text="0">
      <formula>LEFT(AF15,LEN("0"))="0"</formula>
    </cfRule>
  </conditionalFormatting>
  <conditionalFormatting sqref="AE15:AE45">
    <cfRule type="cellIs" dxfId="79" priority="79" operator="equal">
      <formula>10</formula>
    </cfRule>
    <cfRule type="beginsWith" dxfId="78" priority="80" operator="beginsWith" text="0">
      <formula>LEFT(AE15,LEN("0"))="0"</formula>
    </cfRule>
  </conditionalFormatting>
  <conditionalFormatting sqref="AJ15:AJ45">
    <cfRule type="cellIs" dxfId="77" priority="77" operator="between">
      <formula>7.5</formula>
      <formula>15</formula>
    </cfRule>
    <cfRule type="cellIs" dxfId="76" priority="78" operator="equal">
      <formula>7.5</formula>
    </cfRule>
  </conditionalFormatting>
  <conditionalFormatting sqref="AI15:AI45">
    <cfRule type="cellIs" dxfId="75" priority="76" operator="equal">
      <formula>7.5</formula>
    </cfRule>
  </conditionalFormatting>
  <conditionalFormatting sqref="AL15:AL45">
    <cfRule type="cellIs" dxfId="74" priority="74" operator="between">
      <formula>7.5</formula>
      <formula>15</formula>
    </cfRule>
    <cfRule type="cellIs" dxfId="73" priority="75" operator="equal">
      <formula>7.5</formula>
    </cfRule>
  </conditionalFormatting>
  <conditionalFormatting sqref="AK15:AK45">
    <cfRule type="cellIs" dxfId="72" priority="73" operator="equal">
      <formula>7.5</formula>
    </cfRule>
  </conditionalFormatting>
  <conditionalFormatting sqref="AM15:AM45">
    <cfRule type="cellIs" dxfId="71" priority="71" operator="equal">
      <formula>10</formula>
    </cfRule>
    <cfRule type="beginsWith" dxfId="70" priority="72" operator="beginsWith" text="0">
      <formula>LEFT(AM15,LEN("0"))="0"</formula>
    </cfRule>
  </conditionalFormatting>
  <conditionalFormatting sqref="AN15:AN45">
    <cfRule type="cellIs" dxfId="69" priority="69" operator="equal">
      <formula>10</formula>
    </cfRule>
    <cfRule type="beginsWith" dxfId="68" priority="70" operator="beginsWith" text="0">
      <formula>LEFT(AN15,LEN("0"))="0"</formula>
    </cfRule>
  </conditionalFormatting>
  <conditionalFormatting sqref="S15:S45">
    <cfRule type="cellIs" dxfId="67" priority="67" operator="between">
      <formula>7.5</formula>
      <formula>15</formula>
    </cfRule>
    <cfRule type="cellIs" dxfId="66" priority="68" operator="equal">
      <formula>7.5</formula>
    </cfRule>
  </conditionalFormatting>
  <conditionalFormatting sqref="T15:T45">
    <cfRule type="cellIs" dxfId="65" priority="66" operator="equal">
      <formula>7.5</formula>
    </cfRule>
  </conditionalFormatting>
  <conditionalFormatting sqref="U15:U45">
    <cfRule type="cellIs" dxfId="64" priority="64" operator="between">
      <formula>7.5</formula>
      <formula>15</formula>
    </cfRule>
    <cfRule type="cellIs" dxfId="63" priority="65" operator="equal">
      <formula>7.5</formula>
    </cfRule>
  </conditionalFormatting>
  <conditionalFormatting sqref="V15:V45">
    <cfRule type="cellIs" dxfId="62" priority="63" operator="equal">
      <formula>7.5</formula>
    </cfRule>
  </conditionalFormatting>
  <conditionalFormatting sqref="X15:X45">
    <cfRule type="beginsWith" dxfId="61" priority="62" operator="beginsWith" text="0">
      <formula>LEFT(X15,LEN("0"))="0"</formula>
    </cfRule>
  </conditionalFormatting>
  <conditionalFormatting sqref="W15:W45">
    <cfRule type="cellIs" dxfId="60" priority="60" operator="equal">
      <formula>10</formula>
    </cfRule>
    <cfRule type="beginsWith" dxfId="59" priority="61" operator="beginsWith" text="0">
      <formula>LEFT(W15,LEN("0"))="0"</formula>
    </cfRule>
  </conditionalFormatting>
  <conditionalFormatting sqref="L56:L86">
    <cfRule type="cellIs" dxfId="58" priority="58" operator="between">
      <formula>7.5</formula>
      <formula>15</formula>
    </cfRule>
    <cfRule type="cellIs" dxfId="57" priority="59" operator="equal">
      <formula>7.5</formula>
    </cfRule>
  </conditionalFormatting>
  <conditionalFormatting sqref="K56:K86">
    <cfRule type="cellIs" dxfId="56" priority="57" operator="equal">
      <formula>7.5</formula>
    </cfRule>
  </conditionalFormatting>
  <conditionalFormatting sqref="M56:M86">
    <cfRule type="cellIs" dxfId="55" priority="56" operator="equal">
      <formula>7.5</formula>
    </cfRule>
  </conditionalFormatting>
  <conditionalFormatting sqref="N56:N86">
    <cfRule type="cellIs" dxfId="54" priority="55" operator="equal">
      <formula>7.5</formula>
    </cfRule>
  </conditionalFormatting>
  <conditionalFormatting sqref="O56:O86">
    <cfRule type="beginsWith" dxfId="53" priority="54" operator="beginsWith" text="0">
      <formula>LEFT(O56,LEN("0"))="0"</formula>
    </cfRule>
  </conditionalFormatting>
  <conditionalFormatting sqref="P56:P86">
    <cfRule type="cellIs" dxfId="52" priority="52" operator="equal">
      <formula>10</formula>
    </cfRule>
    <cfRule type="beginsWith" dxfId="51" priority="53" operator="beginsWith" text="0">
      <formula>LEFT(P56,LEN("0"))="0"</formula>
    </cfRule>
  </conditionalFormatting>
  <conditionalFormatting sqref="T56:T86">
    <cfRule type="cellIs" dxfId="50" priority="50" operator="between">
      <formula>7.5</formula>
      <formula>15</formula>
    </cfRule>
    <cfRule type="cellIs" dxfId="49" priority="51" operator="equal">
      <formula>7.5</formula>
    </cfRule>
  </conditionalFormatting>
  <conditionalFormatting sqref="S56:S86">
    <cfRule type="cellIs" dxfId="48" priority="49" operator="equal">
      <formula>7.5</formula>
    </cfRule>
  </conditionalFormatting>
  <conditionalFormatting sqref="V56:V86">
    <cfRule type="cellIs" dxfId="47" priority="47" operator="between">
      <formula>7.5</formula>
      <formula>15</formula>
    </cfRule>
    <cfRule type="cellIs" dxfId="46" priority="48" operator="equal">
      <formula>7.5</formula>
    </cfRule>
  </conditionalFormatting>
  <conditionalFormatting sqref="U56:U86">
    <cfRule type="cellIs" dxfId="45" priority="46" operator="equal">
      <formula>7.5</formula>
    </cfRule>
  </conditionalFormatting>
  <conditionalFormatting sqref="W56:W86">
    <cfRule type="beginsWith" dxfId="44" priority="45" operator="beginsWith" text="0">
      <formula>LEFT(W56,LEN("0"))="0"</formula>
    </cfRule>
  </conditionalFormatting>
  <conditionalFormatting sqref="X56:X86">
    <cfRule type="cellIs" dxfId="43" priority="43" operator="equal">
      <formula>10</formula>
    </cfRule>
    <cfRule type="beginsWith" dxfId="42" priority="44" operator="beginsWith" text="0">
      <formula>LEFT(X56,LEN("0"))="0"</formula>
    </cfRule>
  </conditionalFormatting>
  <conditionalFormatting sqref="C56:C86">
    <cfRule type="cellIs" dxfId="41" priority="42" operator="equal">
      <formula>7.5</formula>
    </cfRule>
  </conditionalFormatting>
  <conditionalFormatting sqref="D56:D86">
    <cfRule type="cellIs" dxfId="40" priority="38" operator="between">
      <formula>22.5</formula>
      <formula>30</formula>
    </cfRule>
    <cfRule type="cellIs" dxfId="39" priority="39" operator="between">
      <formula>15</formula>
      <formula>22.5</formula>
    </cfRule>
    <cfRule type="cellIs" dxfId="38" priority="40" operator="between">
      <formula>7.5</formula>
      <formula>15</formula>
    </cfRule>
    <cfRule type="cellIs" dxfId="37" priority="41" operator="equal">
      <formula>7.5</formula>
    </cfRule>
  </conditionalFormatting>
  <conditionalFormatting sqref="E56:E86">
    <cfRule type="cellIs" dxfId="36" priority="37" operator="equal">
      <formula>7.5</formula>
    </cfRule>
  </conditionalFormatting>
  <conditionalFormatting sqref="F56:F86">
    <cfRule type="cellIs" dxfId="35" priority="33" operator="between">
      <formula>22.5</formula>
      <formula>30</formula>
    </cfRule>
    <cfRule type="cellIs" dxfId="34" priority="34" operator="between">
      <formula>15</formula>
      <formula>22.5</formula>
    </cfRule>
    <cfRule type="cellIs" dxfId="33" priority="35" operator="between">
      <formula>7.5</formula>
      <formula>15</formula>
    </cfRule>
    <cfRule type="cellIs" dxfId="32" priority="36" operator="equal">
      <formula>7.5</formula>
    </cfRule>
  </conditionalFormatting>
  <conditionalFormatting sqref="G56:G86">
    <cfRule type="beginsWith" dxfId="31" priority="32" operator="beginsWith" text="0">
      <formula>LEFT(G56,LEN("0"))="0"</formula>
    </cfRule>
  </conditionalFormatting>
  <conditionalFormatting sqref="H56:H86">
    <cfRule type="cellIs" dxfId="30" priority="29" operator="equal">
      <formula>20</formula>
    </cfRule>
    <cfRule type="cellIs" dxfId="29" priority="30" operator="equal">
      <formula>10</formula>
    </cfRule>
    <cfRule type="beginsWith" dxfId="28" priority="31" operator="beginsWith" text="0">
      <formula>LEFT(H56,LEN("0"))="0"</formula>
    </cfRule>
  </conditionalFormatting>
  <conditionalFormatting sqref="D97">
    <cfRule type="cellIs" dxfId="27" priority="28" operator="equal">
      <formula>7.5</formula>
    </cfRule>
  </conditionalFormatting>
  <conditionalFormatting sqref="F97">
    <cfRule type="cellIs" dxfId="26" priority="27" operator="equal">
      <formula>7.5</formula>
    </cfRule>
  </conditionalFormatting>
  <conditionalFormatting sqref="C97">
    <cfRule type="beginsWith" dxfId="25" priority="26" operator="beginsWith" text="0">
      <formula>LEFT(C97,LEN("0"))="0"</formula>
    </cfRule>
  </conditionalFormatting>
  <conditionalFormatting sqref="E97">
    <cfRule type="beginsWith" dxfId="24" priority="25" operator="beginsWith" text="0">
      <formula>LEFT(E97,LEN("0"))="0"</formula>
    </cfRule>
  </conditionalFormatting>
  <conditionalFormatting sqref="D98:D127">
    <cfRule type="cellIs" dxfId="23" priority="24" operator="equal">
      <formula>7.5</formula>
    </cfRule>
  </conditionalFormatting>
  <conditionalFormatting sqref="F98:F127">
    <cfRule type="cellIs" dxfId="22" priority="23" operator="equal">
      <formula>7.5</formula>
    </cfRule>
  </conditionalFormatting>
  <conditionalFormatting sqref="C98:C127">
    <cfRule type="beginsWith" dxfId="21" priority="22" operator="beginsWith" text="0">
      <formula>LEFT(C98,LEN("0"))="0"</formula>
    </cfRule>
  </conditionalFormatting>
  <conditionalFormatting sqref="E98:E127">
    <cfRule type="beginsWith" dxfId="20" priority="21" operator="beginsWith" text="0">
      <formula>LEFT(E98,LEN("0"))="0"</formula>
    </cfRule>
  </conditionalFormatting>
  <conditionalFormatting sqref="G97 G127">
    <cfRule type="beginsWith" dxfId="19" priority="20" operator="beginsWith" text="0">
      <formula>LEFT(G97,LEN("0"))="0"</formula>
    </cfRule>
  </conditionalFormatting>
  <conditionalFormatting sqref="H97 H127">
    <cfRule type="beginsWith" dxfId="18" priority="19" operator="beginsWith" text="0">
      <formula>LEFT(H97,LEN("0"))="0"</formula>
    </cfRule>
  </conditionalFormatting>
  <conditionalFormatting sqref="G98:G126">
    <cfRule type="beginsWith" dxfId="17" priority="18" operator="beginsWith" text="0">
      <formula>LEFT(G98,LEN("0"))="0"</formula>
    </cfRule>
  </conditionalFormatting>
  <conditionalFormatting sqref="H98:H126">
    <cfRule type="beginsWith" dxfId="16" priority="17" operator="beginsWith" text="0">
      <formula>LEFT(H98,LEN("0"))="0"</formula>
    </cfRule>
  </conditionalFormatting>
  <conditionalFormatting sqref="S97:S127">
    <cfRule type="cellIs" dxfId="15" priority="16" operator="equal">
      <formula>7.5</formula>
    </cfRule>
  </conditionalFormatting>
  <conditionalFormatting sqref="U97:U127">
    <cfRule type="cellIs" dxfId="14" priority="15" operator="equal">
      <formula>7.5</formula>
    </cfRule>
  </conditionalFormatting>
  <conditionalFormatting sqref="T97:T106 T108:T113 T115:T123 T125">
    <cfRule type="cellIs" dxfId="13" priority="14" operator="between">
      <formula>7.5</formula>
      <formula>67.5</formula>
    </cfRule>
  </conditionalFormatting>
  <conditionalFormatting sqref="V97:V119 V121:V122 V127">
    <cfRule type="cellIs" dxfId="12" priority="13" operator="between">
      <formula>7.5</formula>
      <formula>67.5</formula>
    </cfRule>
  </conditionalFormatting>
  <conditionalFormatting sqref="T107">
    <cfRule type="cellIs" dxfId="11" priority="12" operator="between">
      <formula>7.5</formula>
      <formula>67.5</formula>
    </cfRule>
  </conditionalFormatting>
  <conditionalFormatting sqref="T114">
    <cfRule type="cellIs" dxfId="10" priority="11" operator="between">
      <formula>7.5</formula>
      <formula>67.5</formula>
    </cfRule>
  </conditionalFormatting>
  <conditionalFormatting sqref="V120">
    <cfRule type="cellIs" dxfId="9" priority="10" operator="between">
      <formula>7.5</formula>
      <formula>67.5</formula>
    </cfRule>
  </conditionalFormatting>
  <conditionalFormatting sqref="V123">
    <cfRule type="cellIs" dxfId="8" priority="9" operator="between">
      <formula>7.5</formula>
      <formula>67.5</formula>
    </cfRule>
  </conditionalFormatting>
  <conditionalFormatting sqref="T124">
    <cfRule type="cellIs" dxfId="7" priority="8" operator="between">
      <formula>7.5</formula>
      <formula>67.5</formula>
    </cfRule>
  </conditionalFormatting>
  <conditionalFormatting sqref="T127">
    <cfRule type="cellIs" dxfId="6" priority="7" operator="between">
      <formula>7.5</formula>
      <formula>67.5</formula>
    </cfRule>
  </conditionalFormatting>
  <conditionalFormatting sqref="T126">
    <cfRule type="cellIs" dxfId="5" priority="6" operator="between">
      <formula>7.5</formula>
      <formula>67.5</formula>
    </cfRule>
  </conditionalFormatting>
  <conditionalFormatting sqref="V126">
    <cfRule type="cellIs" dxfId="4" priority="5" operator="between">
      <formula>7.5</formula>
      <formula>67.5</formula>
    </cfRule>
  </conditionalFormatting>
  <conditionalFormatting sqref="V125">
    <cfRule type="cellIs" dxfId="3" priority="4" operator="between">
      <formula>7.5</formula>
      <formula>67.5</formula>
    </cfRule>
  </conditionalFormatting>
  <conditionalFormatting sqref="V124">
    <cfRule type="cellIs" dxfId="2" priority="3" operator="between">
      <formula>7.5</formula>
      <formula>67.5</formula>
    </cfRule>
  </conditionalFormatting>
  <conditionalFormatting sqref="W97:W127">
    <cfRule type="beginsWith" dxfId="1" priority="2" operator="beginsWith" text="0">
      <formula>LEFT(W97,LEN("0"))="0"</formula>
    </cfRule>
  </conditionalFormatting>
  <conditionalFormatting sqref="X97:X127">
    <cfRule type="cellIs" dxfId="0" priority="1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T97:T127 V97:V127" xr:uid="{166411E8-2EFC-4545-89F8-2568B62A8699}">
      <formula1>$P$9:$P$22</formula1>
    </dataValidation>
    <dataValidation type="list" allowBlank="1" showInputMessage="1" showErrorMessage="1" sqref="AI15:AL45 K15:N45 K56:N86 C56:F86 S15:V45 C97:F127 C15:F45 AA15:AD45 U97:U127 S56:V86 AQ15:AT45 S97:S127 K97:N127" xr:uid="{0FFBA6AD-3A60-4216-BBA9-B0CD13CCAAAF}">
      <formula1>$P$9:$P$16</formula1>
    </dataValidation>
    <dataValidation type="list" allowBlank="1" showInputMessage="1" showErrorMessage="1" sqref="W15:X45 AU15:AV45 G15:H45 AM15:AN45 W56:X86 G56:G86 O56:P86 G97:H127 O15:P45 AE15:AF45 O97:P127" xr:uid="{BE7A86D3-4B76-4005-9A7D-4EDCF55A4B44}">
      <formula1>$P$17:$P$21</formula1>
    </dataValidation>
    <dataValidation type="list" allowBlank="1" showInputMessage="1" showErrorMessage="1" sqref="H56:H86" xr:uid="{4C651741-1F70-4496-807F-EB2B4981E865}">
      <formula1>$P$17:$P$26</formula1>
    </dataValidation>
    <dataValidation type="list" allowBlank="1" showInputMessage="1" showErrorMessage="1" sqref="W97:X127" xr:uid="{3B02EADC-9294-49F7-ACCE-666F113307CD}">
      <formula1>$P$23:$P$32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W22" sqref="W22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0" t="s">
        <v>69</v>
      </c>
      <c r="B1" s="101"/>
      <c r="C1" s="49"/>
      <c r="D1" s="109" t="s">
        <v>33</v>
      </c>
      <c r="E1" s="109"/>
      <c r="F1" s="109"/>
      <c r="G1" s="109"/>
      <c r="H1" s="109" t="s">
        <v>34</v>
      </c>
      <c r="I1" s="109"/>
      <c r="J1" s="109"/>
      <c r="K1" s="109"/>
      <c r="L1" s="28"/>
      <c r="M1" s="105" t="s">
        <v>33</v>
      </c>
      <c r="N1" s="106"/>
      <c r="O1" s="105" t="s">
        <v>34</v>
      </c>
      <c r="P1" s="110"/>
      <c r="R1" s="111" t="s">
        <v>68</v>
      </c>
      <c r="S1" s="112"/>
      <c r="U1" s="105" t="s">
        <v>67</v>
      </c>
      <c r="V1" s="110"/>
      <c r="X1" s="105" t="s">
        <v>66</v>
      </c>
      <c r="Y1" s="108"/>
      <c r="Z1" s="108"/>
      <c r="AA1" s="106"/>
    </row>
    <row r="2" spans="1:27" ht="39.75" customHeight="1" x14ac:dyDescent="0.25">
      <c r="A2" s="102"/>
      <c r="B2" s="103"/>
      <c r="C2" s="50"/>
      <c r="D2" s="95" t="s">
        <v>35</v>
      </c>
      <c r="E2" s="95"/>
      <c r="F2" s="95" t="s">
        <v>36</v>
      </c>
      <c r="G2" s="95"/>
      <c r="H2" s="95" t="s">
        <v>35</v>
      </c>
      <c r="I2" s="95"/>
      <c r="J2" s="95" t="s">
        <v>36</v>
      </c>
      <c r="K2" s="95"/>
      <c r="L2" s="27"/>
      <c r="M2" s="96" t="s">
        <v>65</v>
      </c>
      <c r="N2" s="95" t="s">
        <v>38</v>
      </c>
      <c r="O2" s="95" t="s">
        <v>65</v>
      </c>
      <c r="P2" s="95" t="s">
        <v>38</v>
      </c>
      <c r="R2" s="95" t="s">
        <v>64</v>
      </c>
      <c r="S2" s="95" t="s">
        <v>63</v>
      </c>
      <c r="U2" s="95" t="s">
        <v>37</v>
      </c>
      <c r="V2" s="95" t="s">
        <v>38</v>
      </c>
      <c r="X2" s="95" t="s">
        <v>62</v>
      </c>
      <c r="Y2" s="95" t="s">
        <v>61</v>
      </c>
      <c r="Z2" s="95" t="s">
        <v>60</v>
      </c>
      <c r="AA2" s="95" t="s">
        <v>59</v>
      </c>
    </row>
    <row r="3" spans="1:27" ht="38.25" x14ac:dyDescent="0.25">
      <c r="A3" s="104" t="str">
        <f>'Date Reference'!O3</f>
        <v>May-2023</v>
      </c>
      <c r="B3" s="104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07"/>
      <c r="N3" s="96"/>
      <c r="O3" s="96"/>
      <c r="P3" s="96"/>
      <c r="R3" s="96"/>
      <c r="S3" s="96"/>
      <c r="U3" s="96"/>
      <c r="V3" s="96"/>
      <c r="X3" s="96"/>
      <c r="Y3" s="96"/>
      <c r="Z3" s="96"/>
      <c r="AA3" s="96"/>
    </row>
    <row r="4" spans="1:27" x14ac:dyDescent="0.25">
      <c r="A4" s="98" t="s">
        <v>58</v>
      </c>
      <c r="B4" s="99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7" t="s">
        <v>57</v>
      </c>
      <c r="B5" s="97"/>
      <c r="C5" s="53" t="s">
        <v>41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960</v>
      </c>
      <c r="F5" s="46">
        <f>(VLOOKUP(A5,'Planned Staff Hours'!$C$9:$M$21,3,FALSE)+VLOOKUP(A5,'Planned Staff Hours'!$C$9:$M$21,5,FALSE))*'Date Reference'!$L$38</f>
        <v>1395</v>
      </c>
      <c r="G5" s="54">
        <f>Gloucestershire!D46+Gloucestershire!F46</f>
        <v>1627.5</v>
      </c>
      <c r="H5" s="44">
        <f>(VLOOKUP(A5,'Planned Staff Hours'!$C$9:$M$21,6,FALSE))*'Date Reference'!$L$38</f>
        <v>620</v>
      </c>
      <c r="I5" s="44">
        <f>Gloucestershire!G46</f>
        <v>620</v>
      </c>
      <c r="J5" s="69">
        <f>(VLOOKUP(A5,'Planned Staff Hours'!$C$9:$M$21,7,FALSE))*'Date Reference'!$L$38</f>
        <v>310</v>
      </c>
      <c r="K5" s="55">
        <f>Gloucestershire!H46</f>
        <v>710</v>
      </c>
      <c r="L5" s="21"/>
      <c r="M5" s="20">
        <f t="shared" ref="M5:M16" si="0">E5/D5</f>
        <v>1.032258064516129</v>
      </c>
      <c r="N5" s="20">
        <f t="shared" ref="N5:N16" si="1">G5/F5</f>
        <v>1.1666666666666667</v>
      </c>
      <c r="O5" s="20">
        <f t="shared" ref="O5:O16" si="2">I5/H5</f>
        <v>1</v>
      </c>
      <c r="P5" s="20">
        <f t="shared" ref="P5:P16" si="3">K5/J5</f>
        <v>2.2903225806451615</v>
      </c>
      <c r="R5" s="20">
        <f t="shared" ref="R5:R16" si="4">(E5+G5)/(F5+D5)</f>
        <v>1.1129032258064515</v>
      </c>
      <c r="S5" s="20">
        <f t="shared" ref="S5:S16" si="5">(K5+I5)/(J5+H5)</f>
        <v>1.4301075268817205</v>
      </c>
      <c r="U5" s="20">
        <f t="shared" ref="U5:U16" si="6">(E5+I5)/(H5+D5)</f>
        <v>1.0193548387096774</v>
      </c>
      <c r="V5" s="20">
        <f t="shared" ref="V5:V16" si="7">(K5+G5)/(J5+F5)</f>
        <v>1.3709677419354838</v>
      </c>
      <c r="X5" s="19">
        <v>453</v>
      </c>
      <c r="Y5" s="18">
        <f t="shared" ref="Y5:Y16" si="8">(E5+I5)/X5</f>
        <v>3.4878587196467992</v>
      </c>
      <c r="Z5" s="18">
        <f t="shared" ref="Z5:Z16" si="9">(K5+G5)/X5</f>
        <v>5.1600441501103749</v>
      </c>
      <c r="AA5" s="18">
        <f t="shared" ref="AA5:AA16" si="10">(E5+G5+I5+K5)/X5</f>
        <v>8.6479028697571749</v>
      </c>
    </row>
    <row r="6" spans="1:27" ht="15" customHeight="1" x14ac:dyDescent="0.25">
      <c r="A6" s="97" t="s">
        <v>56</v>
      </c>
      <c r="B6" s="97"/>
      <c r="C6" s="53" t="s">
        <v>41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1365</v>
      </c>
      <c r="F6" s="46">
        <f>(VLOOKUP(A6,'Planned Staff Hours'!$C$9:$M$21,3,FALSE)+VLOOKUP(A6,'Planned Staff Hours'!$C$9:$M$21,5,FALSE))*'Date Reference'!$L$38</f>
        <v>1477.5000002300001</v>
      </c>
      <c r="G6" s="54">
        <f>Gloucestershire!L46+Gloucestershire!N46</f>
        <v>1500</v>
      </c>
      <c r="H6" s="44">
        <f>(VLOOKUP(A6,'Planned Staff Hours'!$C$9:$M$21,6,FALSE))*'Date Reference'!$L$38</f>
        <v>620</v>
      </c>
      <c r="I6" s="44">
        <f>Gloucestershire!O46</f>
        <v>630</v>
      </c>
      <c r="J6" s="69">
        <f>(VLOOKUP(A6,'Planned Staff Hours'!$C$9:$M$21,7,FALSE))*'Date Reference'!$L$38</f>
        <v>679.99999996999998</v>
      </c>
      <c r="K6" s="55">
        <f>Gloucestershire!P46</f>
        <v>670</v>
      </c>
      <c r="L6" s="21"/>
      <c r="M6" s="20">
        <f t="shared" si="0"/>
        <v>0.978494623655914</v>
      </c>
      <c r="N6" s="20">
        <f t="shared" si="1"/>
        <v>1.0152284262379001</v>
      </c>
      <c r="O6" s="20">
        <f t="shared" si="2"/>
        <v>1.0161290322580645</v>
      </c>
      <c r="P6" s="20">
        <f t="shared" si="3"/>
        <v>0.98529411769052777</v>
      </c>
      <c r="R6" s="20">
        <f t="shared" si="4"/>
        <v>0.99738903386269806</v>
      </c>
      <c r="S6" s="20">
        <f t="shared" si="5"/>
        <v>1.0000000000230771</v>
      </c>
      <c r="U6" s="20">
        <f t="shared" si="6"/>
        <v>0.99007444168734493</v>
      </c>
      <c r="V6" s="20">
        <f t="shared" si="7"/>
        <v>1.0057937426645844</v>
      </c>
      <c r="X6" s="19">
        <v>561</v>
      </c>
      <c r="Y6" s="18">
        <f t="shared" si="8"/>
        <v>3.5561497326203209</v>
      </c>
      <c r="Z6" s="18">
        <f t="shared" si="9"/>
        <v>3.8680926916221035</v>
      </c>
      <c r="AA6" s="18">
        <f t="shared" si="10"/>
        <v>7.4242424242424239</v>
      </c>
    </row>
    <row r="7" spans="1:27" ht="15" customHeight="1" x14ac:dyDescent="0.25">
      <c r="A7" s="97" t="s">
        <v>55</v>
      </c>
      <c r="B7" s="97"/>
      <c r="C7" s="53" t="s">
        <v>41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1447.5</v>
      </c>
      <c r="F7" s="46">
        <f>(VLOOKUP(A7,'Planned Staff Hours'!$C$9:$M$21,3,FALSE)+VLOOKUP(A7,'Planned Staff Hours'!$C$9:$M$21,5,FALSE))*'Date Reference'!$L$38</f>
        <v>930</v>
      </c>
      <c r="G7" s="54">
        <f>Gloucestershire!T46+Gloucestershire!V46</f>
        <v>1477.5</v>
      </c>
      <c r="H7" s="44">
        <f>(VLOOKUP(A7,'Planned Staff Hours'!$C$9:$M$21,6,FALSE))*'Date Reference'!$L$38</f>
        <v>620</v>
      </c>
      <c r="I7" s="44">
        <f>Gloucestershire!W46</f>
        <v>770</v>
      </c>
      <c r="J7" s="45">
        <f>(VLOOKUP(A7,'Planned Staff Hours'!$C$9:$M$21,7,FALSE))*'Date Reference'!$L$38</f>
        <v>310</v>
      </c>
      <c r="K7" s="55">
        <f>Gloucestershire!X46</f>
        <v>600</v>
      </c>
      <c r="L7" s="21"/>
      <c r="M7" s="20">
        <f t="shared" si="0"/>
        <v>1.0376344086021505</v>
      </c>
      <c r="N7" s="20">
        <f t="shared" si="1"/>
        <v>1.5887096774193548</v>
      </c>
      <c r="O7" s="20">
        <f t="shared" si="2"/>
        <v>1.2419354838709677</v>
      </c>
      <c r="P7" s="20">
        <f t="shared" si="3"/>
        <v>1.935483870967742</v>
      </c>
      <c r="R7" s="20">
        <f t="shared" si="4"/>
        <v>1.2580645161290323</v>
      </c>
      <c r="S7" s="20">
        <f t="shared" si="5"/>
        <v>1.4731182795698925</v>
      </c>
      <c r="U7" s="20">
        <f t="shared" si="6"/>
        <v>1.1004962779156326</v>
      </c>
      <c r="V7" s="20">
        <f t="shared" si="7"/>
        <v>1.6754032258064515</v>
      </c>
      <c r="X7" s="19">
        <v>556</v>
      </c>
      <c r="Y7" s="18">
        <f t="shared" si="8"/>
        <v>3.9883093525179856</v>
      </c>
      <c r="Z7" s="18">
        <f t="shared" si="9"/>
        <v>3.7365107913669067</v>
      </c>
      <c r="AA7" s="18">
        <f t="shared" si="10"/>
        <v>7.7248201438848918</v>
      </c>
    </row>
    <row r="8" spans="1:27" ht="15" customHeight="1" x14ac:dyDescent="0.25">
      <c r="A8" s="97" t="s">
        <v>54</v>
      </c>
      <c r="B8" s="97"/>
      <c r="C8" s="53" t="s">
        <v>41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930</v>
      </c>
      <c r="F8" s="46">
        <f>(VLOOKUP(A8,'Planned Staff Hours'!$C$9:$M$21,3,FALSE)+VLOOKUP(A8,'Planned Staff Hours'!$C$9:$M$21,5,FALSE))*'Date Reference'!$L$38</f>
        <v>1395</v>
      </c>
      <c r="G8" s="54">
        <f>Gloucestershire!AB46+Gloucestershire!AD46</f>
        <v>1822.5</v>
      </c>
      <c r="H8" s="44">
        <f>(VLOOKUP(A8,'Planned Staff Hours'!$C$9:$M$21,6,FALSE))*'Date Reference'!$L$38</f>
        <v>620</v>
      </c>
      <c r="I8" s="44">
        <f>Gloucestershire!AE46</f>
        <v>620</v>
      </c>
      <c r="J8" s="45">
        <f>(VLOOKUP(A8,'Planned Staff Hours'!$C$9:$M$21,7,FALSE))*'Date Reference'!$L$38</f>
        <v>310</v>
      </c>
      <c r="K8" s="55">
        <f>Gloucestershire!AF46</f>
        <v>600</v>
      </c>
      <c r="L8" s="21"/>
      <c r="M8" s="20">
        <f t="shared" si="0"/>
        <v>1</v>
      </c>
      <c r="N8" s="20">
        <f>G8/F8</f>
        <v>1.3064516129032258</v>
      </c>
      <c r="O8" s="20">
        <f t="shared" si="2"/>
        <v>1</v>
      </c>
      <c r="P8" s="20">
        <f t="shared" si="3"/>
        <v>1.935483870967742</v>
      </c>
      <c r="R8" s="20">
        <f t="shared" si="4"/>
        <v>1.1838709677419355</v>
      </c>
      <c r="S8" s="20">
        <f t="shared" si="5"/>
        <v>1.3118279569892473</v>
      </c>
      <c r="U8" s="20">
        <f t="shared" si="6"/>
        <v>1</v>
      </c>
      <c r="V8" s="20">
        <f t="shared" si="7"/>
        <v>1.4208211143695015</v>
      </c>
      <c r="X8" s="19">
        <v>459</v>
      </c>
      <c r="Y8" s="18">
        <f t="shared" si="8"/>
        <v>3.3769063180827885</v>
      </c>
      <c r="Z8" s="18">
        <f t="shared" si="9"/>
        <v>5.2777777777777777</v>
      </c>
      <c r="AA8" s="18">
        <f t="shared" si="10"/>
        <v>8.6546840958605671</v>
      </c>
    </row>
    <row r="9" spans="1:27" ht="15" customHeight="1" x14ac:dyDescent="0.25">
      <c r="A9" s="97" t="s">
        <v>53</v>
      </c>
      <c r="B9" s="97"/>
      <c r="C9" s="53" t="s">
        <v>41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930</v>
      </c>
      <c r="F9" s="46">
        <f>(VLOOKUP(A9,'Planned Staff Hours'!$C$9:$M$21,3,FALSE)+VLOOKUP(A9,'Planned Staff Hours'!$C$9:$M$21,5,FALSE))*'Date Reference'!$L$38</f>
        <v>1395</v>
      </c>
      <c r="G9" s="54">
        <f>Gloucestershire!AJ46+Gloucestershire!AL46</f>
        <v>2325</v>
      </c>
      <c r="H9" s="44">
        <f>(VLOOKUP(A9,'Planned Staff Hours'!$C$9:$M$21,6,FALSE))*'Date Reference'!$L$38</f>
        <v>620</v>
      </c>
      <c r="I9" s="44">
        <f>Gloucestershire!AM46</f>
        <v>630</v>
      </c>
      <c r="J9" s="45">
        <f>(VLOOKUP(A9,'Planned Staff Hours'!$C$9:$M$21,7,FALSE))*'Date Reference'!$L$38</f>
        <v>620</v>
      </c>
      <c r="K9" s="55">
        <f>Gloucestershire!AN46</f>
        <v>910</v>
      </c>
      <c r="L9" s="21"/>
      <c r="M9" s="20">
        <f t="shared" si="0"/>
        <v>1</v>
      </c>
      <c r="N9" s="20">
        <f t="shared" si="1"/>
        <v>1.6666666666666667</v>
      </c>
      <c r="O9" s="20">
        <f t="shared" si="2"/>
        <v>1.0161290322580645</v>
      </c>
      <c r="P9" s="20">
        <f t="shared" si="3"/>
        <v>1.467741935483871</v>
      </c>
      <c r="R9" s="20">
        <f t="shared" si="4"/>
        <v>1.4</v>
      </c>
      <c r="S9" s="20">
        <f t="shared" si="5"/>
        <v>1.2419354838709677</v>
      </c>
      <c r="U9" s="20">
        <f t="shared" si="6"/>
        <v>1.0064516129032257</v>
      </c>
      <c r="V9" s="20">
        <f t="shared" si="7"/>
        <v>1.6054590570719602</v>
      </c>
      <c r="X9" s="19">
        <v>372</v>
      </c>
      <c r="Y9" s="18">
        <f t="shared" si="8"/>
        <v>4.193548387096774</v>
      </c>
      <c r="Z9" s="18">
        <f t="shared" si="9"/>
        <v>8.6962365591397841</v>
      </c>
      <c r="AA9" s="18">
        <f t="shared" si="10"/>
        <v>12.88978494623656</v>
      </c>
    </row>
    <row r="10" spans="1:27" ht="15" customHeight="1" x14ac:dyDescent="0.25">
      <c r="A10" s="97" t="s">
        <v>52</v>
      </c>
      <c r="B10" s="97"/>
      <c r="C10" s="53" t="s">
        <v>41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1275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1762.5</v>
      </c>
      <c r="H10" s="44">
        <f>(VLOOKUP(A10,'Planned Staff Hours'!$C$9:$M$21,6,FALSE))*'Date Reference'!$L$38</f>
        <v>620</v>
      </c>
      <c r="I10" s="44">
        <f>Gloucestershire!AU46</f>
        <v>660</v>
      </c>
      <c r="J10" s="45">
        <f>(VLOOKUP(A10,'Planned Staff Hours'!$C$9:$M$21,7,FALSE))*'Date Reference'!$L$38</f>
        <v>620</v>
      </c>
      <c r="K10" s="55">
        <f>Gloucestershire!AV46</f>
        <v>830</v>
      </c>
      <c r="L10" s="21"/>
      <c r="M10" s="20">
        <f t="shared" si="0"/>
        <v>0.91397849462365588</v>
      </c>
      <c r="N10" s="20">
        <f t="shared" si="1"/>
        <v>1.2634408602150538</v>
      </c>
      <c r="O10" s="20">
        <f t="shared" si="2"/>
        <v>1.064516129032258</v>
      </c>
      <c r="P10" s="20">
        <f t="shared" si="3"/>
        <v>1.3387096774193548</v>
      </c>
      <c r="R10" s="20">
        <f t="shared" si="4"/>
        <v>1.0887096774193548</v>
      </c>
      <c r="S10" s="20">
        <f t="shared" si="5"/>
        <v>1.2016129032258065</v>
      </c>
      <c r="U10" s="20">
        <f t="shared" si="6"/>
        <v>0.96029776674937961</v>
      </c>
      <c r="V10" s="20">
        <f t="shared" si="7"/>
        <v>1.2866004962779156</v>
      </c>
      <c r="X10" s="19">
        <v>233</v>
      </c>
      <c r="Y10" s="18">
        <f t="shared" si="8"/>
        <v>8.3047210300429182</v>
      </c>
      <c r="Z10" s="18">
        <f t="shared" si="9"/>
        <v>11.126609442060087</v>
      </c>
      <c r="AA10" s="18">
        <f t="shared" si="10"/>
        <v>19.431330472103003</v>
      </c>
    </row>
    <row r="11" spans="1:27" ht="15" customHeight="1" x14ac:dyDescent="0.25">
      <c r="A11" s="97" t="s">
        <v>51</v>
      </c>
      <c r="B11" s="97"/>
      <c r="C11" s="53" t="s">
        <v>42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892.5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2407.5</v>
      </c>
      <c r="H11" s="44">
        <f>(VLOOKUP(A11,'Planned Staff Hours'!$C$9:$M$21,6,FALSE))*'Date Reference'!$L$38</f>
        <v>310</v>
      </c>
      <c r="I11" s="44">
        <f>Gloucestershire!G87</f>
        <v>440</v>
      </c>
      <c r="J11" s="45">
        <f>(VLOOKUP(A11,'Planned Staff Hours'!$C$9:$M$21,7,FALSE))*'Date Reference'!$L$38</f>
        <v>930</v>
      </c>
      <c r="K11" s="55">
        <f>Gloucestershire!H87</f>
        <v>1010</v>
      </c>
      <c r="L11" s="21"/>
      <c r="M11" s="20">
        <f t="shared" si="0"/>
        <v>0.95967741935483875</v>
      </c>
      <c r="N11" s="20">
        <f t="shared" si="1"/>
        <v>1.0354838709677419</v>
      </c>
      <c r="O11" s="20">
        <f t="shared" si="2"/>
        <v>1.4193548387096775</v>
      </c>
      <c r="P11" s="20">
        <f t="shared" si="3"/>
        <v>1.086021505376344</v>
      </c>
      <c r="R11" s="20">
        <f t="shared" si="4"/>
        <v>1.0138248847926268</v>
      </c>
      <c r="S11" s="20">
        <f t="shared" si="5"/>
        <v>1.1693548387096775</v>
      </c>
      <c r="U11" s="20">
        <f t="shared" si="6"/>
        <v>1.0745967741935485</v>
      </c>
      <c r="V11" s="20">
        <f t="shared" si="7"/>
        <v>1.0499231950844854</v>
      </c>
      <c r="X11" s="19">
        <v>495</v>
      </c>
      <c r="Y11" s="18">
        <f t="shared" si="8"/>
        <v>2.691919191919192</v>
      </c>
      <c r="Z11" s="18">
        <f t="shared" si="9"/>
        <v>6.904040404040404</v>
      </c>
      <c r="AA11" s="18">
        <f t="shared" si="10"/>
        <v>9.5959595959595951</v>
      </c>
    </row>
    <row r="12" spans="1:27" ht="15" customHeight="1" x14ac:dyDescent="0.25">
      <c r="A12" s="97" t="s">
        <v>50</v>
      </c>
      <c r="B12" s="97"/>
      <c r="C12" s="53" t="s">
        <v>42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907.5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1260</v>
      </c>
      <c r="H12" s="44">
        <f>(VLOOKUP(A12,'Planned Staff Hours'!$C$9:$M$21,6,FALSE))*'Date Reference'!$L$38</f>
        <v>310</v>
      </c>
      <c r="I12" s="44">
        <f>Gloucestershire!O87</f>
        <v>310</v>
      </c>
      <c r="J12" s="45">
        <f>(VLOOKUP(A12,'Planned Staff Hours'!$C$9:$M$21,7,FALSE))*'Date Reference'!$L$38</f>
        <v>620</v>
      </c>
      <c r="K12" s="55">
        <f>Gloucestershire!P87</f>
        <v>710</v>
      </c>
      <c r="L12" s="21"/>
      <c r="M12" s="20">
        <f t="shared" si="0"/>
        <v>0.97580645161290325</v>
      </c>
      <c r="N12" s="20">
        <f t="shared" si="1"/>
        <v>1.0838709677419356</v>
      </c>
      <c r="O12" s="20">
        <f t="shared" si="2"/>
        <v>1</v>
      </c>
      <c r="P12" s="20">
        <f t="shared" si="3"/>
        <v>1.1451612903225807</v>
      </c>
      <c r="R12" s="20">
        <f t="shared" si="4"/>
        <v>1.0358422939068099</v>
      </c>
      <c r="S12" s="20">
        <f t="shared" si="5"/>
        <v>1.096774193548387</v>
      </c>
      <c r="U12" s="20">
        <f t="shared" si="6"/>
        <v>0.98185483870967738</v>
      </c>
      <c r="V12" s="20">
        <f t="shared" si="7"/>
        <v>1.1051893408134643</v>
      </c>
      <c r="X12" s="19">
        <v>416</v>
      </c>
      <c r="Y12" s="18">
        <f t="shared" si="8"/>
        <v>2.9266826923076925</v>
      </c>
      <c r="Z12" s="18">
        <f t="shared" si="9"/>
        <v>4.7355769230769234</v>
      </c>
      <c r="AA12" s="18">
        <f t="shared" si="10"/>
        <v>7.662259615384615</v>
      </c>
    </row>
    <row r="13" spans="1:27" ht="15" customHeight="1" x14ac:dyDescent="0.25">
      <c r="A13" s="97" t="s">
        <v>49</v>
      </c>
      <c r="B13" s="97"/>
      <c r="C13" s="53" t="s">
        <v>42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945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1792.5</v>
      </c>
      <c r="H13" s="44">
        <f>(VLOOKUP(A13,'Planned Staff Hours'!$C$9:$M$21,6,FALSE))*'Date Reference'!$L$38</f>
        <v>310</v>
      </c>
      <c r="I13" s="44">
        <f>Gloucestershire!W87</f>
        <v>330</v>
      </c>
      <c r="J13" s="45">
        <f>(VLOOKUP(A13,'Planned Staff Hours'!$C$9:$M$21,7,FALSE))*'Date Reference'!$L$38</f>
        <v>620</v>
      </c>
      <c r="K13" s="55">
        <f>Gloucestershire!X87</f>
        <v>750</v>
      </c>
      <c r="L13" s="21"/>
      <c r="M13" s="20">
        <f t="shared" si="0"/>
        <v>1.0161290322580645</v>
      </c>
      <c r="N13" s="20">
        <f t="shared" si="1"/>
        <v>1.2849462365591398</v>
      </c>
      <c r="O13" s="20">
        <f t="shared" si="2"/>
        <v>1.064516129032258</v>
      </c>
      <c r="P13" s="20">
        <f t="shared" si="3"/>
        <v>1.2096774193548387</v>
      </c>
      <c r="R13" s="20">
        <f t="shared" si="4"/>
        <v>1.1774193548387097</v>
      </c>
      <c r="S13" s="20">
        <f t="shared" si="5"/>
        <v>1.1612903225806452</v>
      </c>
      <c r="U13" s="20">
        <f t="shared" si="6"/>
        <v>1.028225806451613</v>
      </c>
      <c r="V13" s="20">
        <f t="shared" si="7"/>
        <v>1.2617866004962779</v>
      </c>
      <c r="X13" s="19">
        <v>546</v>
      </c>
      <c r="Y13" s="18">
        <f t="shared" si="8"/>
        <v>2.3351648351648353</v>
      </c>
      <c r="Z13" s="18">
        <f t="shared" si="9"/>
        <v>4.6565934065934069</v>
      </c>
      <c r="AA13" s="18">
        <f t="shared" si="10"/>
        <v>6.9917582417582418</v>
      </c>
    </row>
    <row r="14" spans="1:27" ht="15" customHeight="1" x14ac:dyDescent="0.25">
      <c r="A14" s="97" t="s">
        <v>48</v>
      </c>
      <c r="B14" s="97"/>
      <c r="C14" s="53" t="s">
        <v>41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465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930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330</v>
      </c>
      <c r="L14" s="21"/>
      <c r="M14" s="20">
        <f t="shared" si="0"/>
        <v>1</v>
      </c>
      <c r="N14" s="20">
        <f t="shared" si="1"/>
        <v>1</v>
      </c>
      <c r="O14" s="20">
        <f t="shared" si="2"/>
        <v>1</v>
      </c>
      <c r="P14" s="20">
        <f t="shared" si="3"/>
        <v>1.064516129032258</v>
      </c>
      <c r="R14" s="20">
        <f t="shared" si="4"/>
        <v>1</v>
      </c>
      <c r="S14" s="20">
        <f t="shared" si="5"/>
        <v>1.032258064516129</v>
      </c>
      <c r="U14" s="20">
        <f t="shared" si="6"/>
        <v>1</v>
      </c>
      <c r="V14" s="20">
        <f t="shared" si="7"/>
        <v>1.0161290322580645</v>
      </c>
      <c r="X14" s="19">
        <v>376</v>
      </c>
      <c r="Y14" s="18">
        <f t="shared" si="8"/>
        <v>2.0611702127659575</v>
      </c>
      <c r="Z14" s="18">
        <f t="shared" si="9"/>
        <v>3.3510638297872339</v>
      </c>
      <c r="AA14" s="18">
        <f t="shared" si="10"/>
        <v>5.4122340425531918</v>
      </c>
    </row>
    <row r="15" spans="1:27" ht="15" customHeight="1" x14ac:dyDescent="0.25">
      <c r="A15" s="97" t="s">
        <v>47</v>
      </c>
      <c r="B15" s="97"/>
      <c r="C15" s="53" t="s">
        <v>41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637.5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832.5</v>
      </c>
      <c r="H15" s="44">
        <f>(VLOOKUP(A15,'Planned Staff Hours'!$C$9:$M$21,6,FALSE))*'Date Reference'!$L$38</f>
        <v>310</v>
      </c>
      <c r="I15" s="44">
        <f>Gloucestershire!O128</f>
        <v>310</v>
      </c>
      <c r="J15" s="45">
        <f>(VLOOKUP(A15,'Planned Staff Hours'!$C$9:$M$21,7,FALSE))*'Date Reference'!$L$38</f>
        <v>310</v>
      </c>
      <c r="K15" s="55">
        <f>Gloucestershire!P128</f>
        <v>450</v>
      </c>
      <c r="L15" s="21"/>
      <c r="M15" s="20">
        <f t="shared" si="0"/>
        <v>1.3709677419354838</v>
      </c>
      <c r="N15" s="20">
        <f t="shared" si="1"/>
        <v>0.89516129032258063</v>
      </c>
      <c r="O15" s="20">
        <f t="shared" si="2"/>
        <v>1</v>
      </c>
      <c r="P15" s="20">
        <f t="shared" si="3"/>
        <v>1.4516129032258065</v>
      </c>
      <c r="R15" s="20">
        <f t="shared" si="4"/>
        <v>1.053763440860215</v>
      </c>
      <c r="S15" s="20">
        <f t="shared" si="5"/>
        <v>1.2258064516129032</v>
      </c>
      <c r="U15" s="20">
        <f t="shared" si="6"/>
        <v>1.2225806451612904</v>
      </c>
      <c r="V15" s="20">
        <f t="shared" si="7"/>
        <v>1.034274193548387</v>
      </c>
      <c r="X15" s="19">
        <v>302</v>
      </c>
      <c r="Y15" s="18">
        <f t="shared" si="8"/>
        <v>3.1374172185430464</v>
      </c>
      <c r="Z15" s="18">
        <f t="shared" si="9"/>
        <v>4.2466887417218544</v>
      </c>
      <c r="AA15" s="18">
        <f t="shared" si="10"/>
        <v>7.3841059602649004</v>
      </c>
    </row>
    <row r="16" spans="1:27" ht="15" customHeight="1" x14ac:dyDescent="0.25">
      <c r="A16" s="97" t="s">
        <v>46</v>
      </c>
      <c r="B16" s="97"/>
      <c r="C16" s="53" t="s">
        <v>43</v>
      </c>
      <c r="D16" s="46">
        <f>(VLOOKUP(A16,'Planned Staff Hours'!$C$9:$M$21,2,FALSE)+VLOOKUP(A16,'Planned Staff Hours'!$C$9:$M$21,4,FALSE))*'Date Reference'!$L$38</f>
        <v>930</v>
      </c>
      <c r="E16" s="54">
        <f>Gloucestershire!S128+Gloucestershire!U128</f>
        <v>922.5</v>
      </c>
      <c r="F16" s="46">
        <f>(VLOOKUP(A16,'Planned Staff Hours'!$C$9:$M$21,3,FALSE)+VLOOKUP(A16,'Planned Staff Hours'!$C$9:$M$21,5,FALSE))*'Date Reference'!$L$38</f>
        <v>4650</v>
      </c>
      <c r="G16" s="54">
        <f>Gloucestershire!T128+Gloucestershire!V128</f>
        <v>4537.5</v>
      </c>
      <c r="H16" s="44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2500</v>
      </c>
      <c r="L16" s="21"/>
      <c r="M16" s="20">
        <f t="shared" si="0"/>
        <v>0.99193548387096775</v>
      </c>
      <c r="N16" s="20">
        <f t="shared" si="1"/>
        <v>0.97580645161290325</v>
      </c>
      <c r="O16" s="20">
        <f t="shared" si="2"/>
        <v>1</v>
      </c>
      <c r="P16" s="20">
        <f t="shared" si="3"/>
        <v>1.0080645161290323</v>
      </c>
      <c r="R16" s="20">
        <f t="shared" si="4"/>
        <v>0.978494623655914</v>
      </c>
      <c r="S16" s="20">
        <f t="shared" si="5"/>
        <v>1.0071684587813621</v>
      </c>
      <c r="U16" s="20">
        <f t="shared" si="6"/>
        <v>0.99395161290322576</v>
      </c>
      <c r="V16" s="20">
        <f t="shared" si="7"/>
        <v>0.98702664796633943</v>
      </c>
      <c r="X16" s="19">
        <v>186</v>
      </c>
      <c r="Y16" s="18">
        <f t="shared" si="8"/>
        <v>6.626344086021505</v>
      </c>
      <c r="Z16" s="18">
        <f t="shared" si="9"/>
        <v>37.836021505376344</v>
      </c>
      <c r="AA16" s="18">
        <f t="shared" si="10"/>
        <v>44.462365591397848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132" priority="2" operator="lessThan">
      <formula>0.8</formula>
    </cfRule>
    <cfRule type="cellIs" dxfId="131" priority="3" operator="between">
      <formula>0.8</formula>
      <formula>1.2</formula>
    </cfRule>
  </conditionalFormatting>
  <conditionalFormatting sqref="M5:P16 R5:S16 U5:V16">
    <cfRule type="cellIs" dxfId="130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F31" sqref="F31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3" t="s">
        <v>115</v>
      </c>
      <c r="C2" s="74"/>
      <c r="D2" s="74"/>
      <c r="E2" s="74"/>
      <c r="F2" s="74"/>
      <c r="G2" s="74"/>
      <c r="H2" s="75"/>
    </row>
    <row r="3" spans="2:13" ht="15.75" thickBot="1" x14ac:dyDescent="0.3">
      <c r="B3" s="76"/>
      <c r="C3" s="77"/>
      <c r="D3" s="77"/>
      <c r="E3" s="77"/>
      <c r="F3" s="77"/>
      <c r="G3" s="77"/>
      <c r="H3" s="78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14" t="s">
        <v>71</v>
      </c>
      <c r="E8" s="114"/>
      <c r="F8" s="114" t="s">
        <v>72</v>
      </c>
      <c r="G8" s="114"/>
      <c r="H8" s="114" t="s">
        <v>34</v>
      </c>
      <c r="I8" s="114"/>
      <c r="J8" s="113" t="s">
        <v>112</v>
      </c>
      <c r="K8" s="113"/>
      <c r="L8" s="113" t="s">
        <v>34</v>
      </c>
      <c r="M8" s="113"/>
    </row>
    <row r="9" spans="2:13" x14ac:dyDescent="0.25">
      <c r="B9" s="47">
        <v>1</v>
      </c>
      <c r="C9" s="48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19">
        <v>22.5</v>
      </c>
      <c r="E10" s="19">
        <v>23.709677429999999</v>
      </c>
      <c r="F10" s="19">
        <v>22.5</v>
      </c>
      <c r="G10" s="19">
        <v>23.951612900000001</v>
      </c>
      <c r="H10" s="19">
        <v>20</v>
      </c>
      <c r="I10" s="19">
        <v>21.935483869999999</v>
      </c>
      <c r="J10" s="42">
        <f t="shared" ref="J10:J20" si="0">(D10+F10)/7.5</f>
        <v>6</v>
      </c>
      <c r="K10" s="42">
        <f t="shared" ref="K10:K20" si="1">(E10+G10)/7.5</f>
        <v>6.3548387106666668</v>
      </c>
      <c r="L10" s="42">
        <f t="shared" ref="L10:L20" si="2">H10/10</f>
        <v>2</v>
      </c>
      <c r="M10" s="42">
        <f t="shared" ref="M10:M20" si="3">I10/10</f>
        <v>2.1935483869999999</v>
      </c>
    </row>
    <row r="11" spans="2:13" x14ac:dyDescent="0.25">
      <c r="B11" s="47">
        <v>3</v>
      </c>
      <c r="C11" s="48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M17" sqref="M17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3" t="s">
        <v>116</v>
      </c>
      <c r="B9" s="74"/>
      <c r="C9" s="74"/>
      <c r="D9" s="74"/>
      <c r="E9" s="74"/>
      <c r="F9" s="74"/>
      <c r="G9" s="75"/>
      <c r="H9" s="4"/>
      <c r="I9" s="4"/>
    </row>
    <row r="10" spans="1:18" ht="15.75" thickBot="1" x14ac:dyDescent="0.3">
      <c r="A10" s="76"/>
      <c r="B10" s="77"/>
      <c r="C10" s="77"/>
      <c r="D10" s="77"/>
      <c r="E10" s="77"/>
      <c r="F10" s="77"/>
      <c r="G10" s="78"/>
      <c r="H10" s="9"/>
      <c r="I10" s="9"/>
    </row>
    <row r="11" spans="1:18" ht="18.75" thickBot="1" x14ac:dyDescent="0.3">
      <c r="A11" s="5"/>
      <c r="B11" s="115" t="s">
        <v>12</v>
      </c>
      <c r="C11" s="116"/>
      <c r="D11" s="115" t="s">
        <v>13</v>
      </c>
      <c r="E11" s="116"/>
      <c r="F11" s="115" t="s">
        <v>14</v>
      </c>
      <c r="G11" s="116"/>
      <c r="H11" s="115" t="s">
        <v>15</v>
      </c>
      <c r="I11" s="116"/>
      <c r="J11" s="115" t="s">
        <v>29</v>
      </c>
      <c r="K11" s="116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0</v>
      </c>
      <c r="C14" s="66">
        <v>0</v>
      </c>
      <c r="D14" s="66">
        <v>37.5</v>
      </c>
      <c r="E14" s="67">
        <v>5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60</v>
      </c>
      <c r="C15" s="67">
        <v>9</v>
      </c>
      <c r="D15" s="66">
        <v>40</v>
      </c>
      <c r="E15" s="67">
        <v>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10</v>
      </c>
      <c r="C16" s="67">
        <v>1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7.5</v>
      </c>
      <c r="C17" s="67">
        <v>1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17.5</v>
      </c>
      <c r="C18" s="67">
        <v>2</v>
      </c>
      <c r="D18" s="66">
        <v>7.5</v>
      </c>
      <c r="E18" s="67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137.5</v>
      </c>
      <c r="C19" s="67">
        <v>16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7.5</v>
      </c>
      <c r="C20" s="67">
        <v>1</v>
      </c>
      <c r="D20" s="66">
        <v>170</v>
      </c>
      <c r="E20" s="67">
        <v>22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30</v>
      </c>
      <c r="C21" s="67">
        <v>4</v>
      </c>
      <c r="D21" s="66">
        <v>37.5</v>
      </c>
      <c r="E21" s="67">
        <v>5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17.5</v>
      </c>
      <c r="C22" s="67">
        <v>2</v>
      </c>
      <c r="D22" s="66">
        <v>7.5</v>
      </c>
      <c r="E22" s="67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0</v>
      </c>
      <c r="C23" s="66">
        <v>0</v>
      </c>
      <c r="D23" s="66">
        <v>22.5</v>
      </c>
      <c r="E23" s="67">
        <v>3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7.5</v>
      </c>
      <c r="C24" s="67">
        <v>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0</v>
      </c>
      <c r="C25" s="66">
        <v>0</v>
      </c>
      <c r="D25" s="66">
        <v>130</v>
      </c>
      <c r="E25" s="67">
        <v>16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32</v>
      </c>
      <c r="B26" s="59">
        <f t="shared" ref="B26:K26" si="0">SUM(B14:B25)</f>
        <v>295</v>
      </c>
      <c r="C26" s="59">
        <f t="shared" si="0"/>
        <v>37</v>
      </c>
      <c r="D26" s="59">
        <f t="shared" si="0"/>
        <v>452.5</v>
      </c>
      <c r="E26" s="59">
        <f t="shared" si="0"/>
        <v>59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1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May</v>
      </c>
      <c r="N3" s="38" t="s">
        <v>96</v>
      </c>
      <c r="O3" s="1" t="str">
        <f>LEFT(M3,3)&amp;"-"&amp;L4</f>
        <v>May-2023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17"/>
      <c r="N4" s="118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45047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45048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45049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45050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45051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45052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45053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45054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45055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45056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45057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45058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45059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45060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45061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45062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45063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45064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45065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45066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45067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45068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45069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71">
        <f t="shared" si="1"/>
        <v>45070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45071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45072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45073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45074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45075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45076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45077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2023-06-07T16:05:26Z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