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nalytics\National Submissions\2324\SafeStaffing\MH\202324\Jun 2023\"/>
    </mc:Choice>
  </mc:AlternateContent>
  <xr:revisionPtr revIDLastSave="0" documentId="13_ncr:1_{E7724304-04B0-4C03-866D-9C742C6E0D0D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R15" i="28" s="1"/>
  <c r="L12" i="26"/>
  <c r="R21" i="28" s="1"/>
  <c r="E7" i="24"/>
  <c r="E13" i="24"/>
  <c r="G13" i="24"/>
  <c r="L24" i="26" l="1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s="1"/>
  <c r="B65" i="28" l="1"/>
  <c r="R24" i="28"/>
  <c r="L38" i="26"/>
  <c r="F5" i="24" s="1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Glennie Christopher</author>
    <author>Dark Sue</author>
    <author>Peeters Louise</author>
    <author>Potts Helen</author>
    <author>Thomas Annette</author>
    <author>Head Ellie-Mae</author>
    <author>Williams Wendy</author>
    <author>Lewis-Watkins Louise</author>
    <author>Murray Janine</author>
    <author>Richards Susan</author>
    <author>Keefe Rosalind</author>
    <author>Cox Keely</author>
  </authors>
  <commentList>
    <comment ref="AJ15" authorId="0" shapeId="0" xr:uid="{A9231A6C-9232-49FD-90E1-5B84813251CF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L15" authorId="1" shapeId="0" xr:uid="{0E23F6BF-153B-481D-985A-CA90FD05E459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19" authorId="2" shapeId="0" xr:uid="{4021F7CB-AFAB-4F9E-B82E-9405EF277D9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P19" authorId="2" shapeId="0" xr:uid="{21668FFA-3636-439D-8590-AF559EC86A8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0" authorId="2" shapeId="0" xr:uid="{A92E0B0A-3569-4D48-B871-98051EADD4D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B20" authorId="3" shapeId="0" xr:uid="{B0FEB681-9184-43D8-A098-89E87EB448D8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22" authorId="2" shapeId="0" xr:uid="{764CA0EF-8814-44FF-BE8C-03E3EBF0EFD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4" authorId="2" shapeId="0" xr:uid="{DA192EDF-6B33-4376-839F-142943BE3D4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C25" authorId="3" shapeId="0" xr:uid="{DFC12E7E-C100-4C65-88F4-8A95C7316CEC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26" authorId="2" shapeId="0" xr:uid="{570DD4E7-C2BA-486F-B67A-E60BED70480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6" authorId="4" shapeId="0" xr:uid="{A0E56601-F6FD-4E35-871E-60CF89DAB6F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27" authorId="2" shapeId="0" xr:uid="{840BDCDE-BB76-4AC8-81E1-B2D7D29E486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8" authorId="4" shapeId="0" xr:uid="{822A91BB-2D61-476C-A60F-7EDAB757C557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8" authorId="5" shapeId="0" xr:uid="{9C416865-3743-4D21-922C-FD09EF375EA4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31" authorId="2" shapeId="0" xr:uid="{545E2C57-17A2-4EDC-80FD-4865B16AD7A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2" authorId="5" shapeId="0" xr:uid="{83703D60-ACF5-410C-AB9B-2D769A609A74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33" authorId="4" shapeId="0" xr:uid="{A9265B37-3EE7-4D8E-AB02-516B6F9F572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34" authorId="2" shapeId="0" xr:uid="{162916C3-C423-4BC2-8820-3F75B95D75A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4" authorId="4" shapeId="0" xr:uid="{D552C631-3277-475F-BB3D-E7716AAA7E45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36" authorId="2" shapeId="0" xr:uid="{CDF777CF-F32D-4F36-A5FE-36C1E526C8FE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G37" authorId="6" shapeId="0" xr:uid="{4451CF5F-7957-44F8-9177-63602A14ABE1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39" authorId="2" shapeId="0" xr:uid="{E6D4F5B7-483F-41AD-B445-17FC737F487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3" authorId="2" shapeId="0" xr:uid="{332CB8D6-AEE5-4689-93CB-70C76A343EA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44" authorId="0" shapeId="0" xr:uid="{5C2FDB1A-618B-47BA-8B17-167438A4742C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1 - Vacancy</t>
        </r>
      </text>
    </comment>
    <comment ref="D57" authorId="7" shapeId="0" xr:uid="{5E001987-22E6-420F-8276-5BED3A2F2E9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57" authorId="7" shapeId="0" xr:uid="{2198DBF6-EEFC-4512-A783-E6FA1F8D1DCC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58" authorId="7" shapeId="0" xr:uid="{836ABE31-68B6-4734-BCFA-4758CAC3D26C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0" authorId="7" shapeId="0" xr:uid="{1C7B5F8D-E234-4741-948F-59506B251F8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60" authorId="8" shapeId="0" xr:uid="{415C46F0-8D2B-4853-AD64-EF14C70CDC14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1" authorId="7" shapeId="0" xr:uid="{40520EEB-68DE-47E7-AA2B-E3A68D24CF3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61" authorId="7" shapeId="0" xr:uid="{D762CAA4-6C43-46A9-9E80-9CFA4575AF8D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2" authorId="7" shapeId="0" xr:uid="{4A0351FA-7DA9-4626-A988-201EF2262CF9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63" authorId="8" shapeId="0" xr:uid="{1478DAFB-36A0-46C3-9A68-6B45D50F9D09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5" authorId="7" shapeId="0" xr:uid="{8D21AD1C-307D-408D-BA80-FE9E59E6F30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6" authorId="7" shapeId="0" xr:uid="{21ED5016-BAE3-44A9-B349-FE8637B8D2CD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7" authorId="7" shapeId="0" xr:uid="{A627D726-3870-4028-9388-845CBEADAF7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8" authorId="7" shapeId="0" xr:uid="{E9A17B37-4A31-41AF-BA21-6C91AAB681FC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69" authorId="9" shapeId="0" xr:uid="{58983A45-91C4-4ADC-AB6C-FF3B99427877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69" authorId="8" shapeId="0" xr:uid="{9309452F-3FB7-4B59-91A0-D0FCE3E52D0C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70" authorId="9" shapeId="0" xr:uid="{9995AB2B-4DD2-429B-8E2E-25262CFF8137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2" authorId="7" shapeId="0" xr:uid="{B86C5268-5367-476D-890B-D55690C840B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2" authorId="9" shapeId="0" xr:uid="{5FD5025D-C980-4EE5-BF49-DEAE346CEFEB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3" authorId="7" shapeId="0" xr:uid="{1866FE17-9D53-4C7E-8942-28B30A1DD02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3" authorId="9" shapeId="0" xr:uid="{1136080A-CD96-47A8-A0E4-B35AF9874EBA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74" authorId="7" shapeId="0" xr:uid="{4B3507E4-4DBF-4DA8-9FFC-2833558B695D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4" authorId="7" shapeId="0" xr:uid="{485C064A-4B27-44B7-BBC1-686BE71AB9E1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4" authorId="9" shapeId="0" xr:uid="{9B4C56A6-2C7D-444C-B75C-5A12A42C71AC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4" authorId="9" shapeId="0" xr:uid="{9B8EA67A-F127-4304-B621-7F2E83AD77D4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74" authorId="9" shapeId="0" xr:uid="{39FC14E2-B0A6-451E-BC0C-5FE2A1786148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5" authorId="7" shapeId="0" xr:uid="{84469400-61C5-4712-9C35-09CD53DAF35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5" authorId="9" shapeId="0" xr:uid="{C2738985-1DC6-4515-8D83-DDBFB19C5FFF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6" authorId="7" shapeId="0" xr:uid="{BD34200D-DAEA-4D4A-9A15-B795AD7855A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7" authorId="7" shapeId="0" xr:uid="{1EE4B483-BDFB-4132-8870-6C01DE431B09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8" authorId="7" shapeId="0" xr:uid="{F6B41800-95D0-4571-9C04-717BF0E9B605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T78" authorId="8" shapeId="0" xr:uid="{66ACFB46-203D-4957-9ADF-A0FEE9B45C68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9" authorId="7" shapeId="0" xr:uid="{2C38F2E0-832A-4D79-9A47-C67926C4ABAD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9" authorId="9" shapeId="0" xr:uid="{8C5E868F-8FDC-4316-9231-78110629D051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82" authorId="8" shapeId="0" xr:uid="{348AD87E-5C1B-43C4-9DC1-FA84721708E8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83" authorId="7" shapeId="0" xr:uid="{4D261FC4-8958-48B3-94F1-A595EFE4EC6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98" authorId="10" shapeId="0" xr:uid="{B23FDAB4-FB12-4F7E-93EE-B5B728D577E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9" authorId="10" shapeId="0" xr:uid="{F2A88D58-5068-4B9E-8B38-A8285F44220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0" authorId="10" shapeId="0" xr:uid="{FE4353A7-4B07-4A25-9EA8-B34D3894F2E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4" authorId="10" shapeId="0" xr:uid="{BAD28B83-28D2-40B5-B0DD-D77E670D24D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8" authorId="11" shapeId="0" xr:uid="{94D5FF5A-0328-4CE6-9252-4F49446751A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8" authorId="10" shapeId="0" xr:uid="{622ED47C-06AB-4E8E-BEC6-9D9925301EB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8" authorId="10" shapeId="0" xr:uid="{1992874A-05A9-4714-92BE-E3D5607374C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9" authorId="10" shapeId="0" xr:uid="{807F6E62-0709-4AC0-8938-EE57C0B461F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9" authorId="10" shapeId="0" xr:uid="{B45E2431-D5A3-4437-924B-DC76505E4D8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0" authorId="10" shapeId="0" xr:uid="{E495AD35-1157-448A-AF41-E4A45F873D8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2" authorId="10" shapeId="0" xr:uid="{F7A410A0-D0C5-40E2-AF8C-A306DFA2CC6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2" authorId="10" shapeId="0" xr:uid="{2F62BCE8-2BAE-4CBC-86FA-5B1AFFC874A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3" authorId="10" shapeId="0" xr:uid="{383E2C9F-F289-4AC1-B6CB-1FC9507D218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3" authorId="10" shapeId="0" xr:uid="{E0934E26-CE55-4627-8CC7-B0DA8CD97D5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4" authorId="10" shapeId="0" xr:uid="{9757FBA7-ADC5-4AB9-8FDD-AF1C710247C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5" authorId="10" shapeId="0" xr:uid="{956DAFAC-1049-43E9-8188-E928C2397A4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5" authorId="10" shapeId="0" xr:uid="{C222FE34-2ED6-4D7C-894B-7DFB55966BD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6" authorId="1" shapeId="0" xr:uid="{FD0AEB69-AA10-4E6C-9215-3F2CD2D4D7AA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7" authorId="10" shapeId="0" xr:uid="{9A01DAA1-1438-4D3A-A635-221126382AF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7" authorId="10" shapeId="0" xr:uid="{FD608102-942E-47DF-88D9-9C342CF5895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7" authorId="10" shapeId="0" xr:uid="{0090CF08-1611-4538-8369-D621664CF2E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8" authorId="10" shapeId="0" xr:uid="{91490796-2C6D-4A94-B2FB-6195B6417F4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8" authorId="10" shapeId="0" xr:uid="{D47D9A05-F480-4B44-AFCA-8D1CD31BCF5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2" authorId="10" shapeId="0" xr:uid="{3689BFF8-A8B1-44B5-860E-E5B8DFEFFA2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3" authorId="10" shapeId="0" xr:uid="{48B06433-C975-4593-8CAA-962E074861B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3" authorId="10" shapeId="0" xr:uid="{F5F5DBFE-A4F4-4966-9B10-F743E9B00A9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26" authorId="11" shapeId="0" xr:uid="{32580953-C495-4D55-B2BC-49E425130C47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2
</t>
        </r>
      </text>
    </comment>
    <comment ref="T126" authorId="10" shapeId="0" xr:uid="{F3A4C350-7297-45E7-B57B-13D9B4D4FCB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<sst xmlns="http://schemas.openxmlformats.org/spreadsheetml/2006/main" count="2521" uniqueCount="157">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</sst>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20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14" fontId="4" fillId="0" borderId="1" xfId="0" applyNumberFormat="1" applyFont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/>
    <xf numFmtId="0" fontId="27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3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numFmt numFmtId="27" formatCode="dd/mm/yyyy\ hh:mm"/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133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19" sqref="C19:D19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70" t="s">
        <v>117</v>
      </c>
      <c r="C10" s="71"/>
      <c r="D10" s="71"/>
      <c r="E10" s="71"/>
      <c r="F10" s="71"/>
      <c r="G10" s="71"/>
      <c r="H10" s="72"/>
    </row>
    <row r="11" spans="2:8" ht="15.75" thickBot="1" x14ac:dyDescent="0.3">
      <c r="B11" s="73"/>
      <c r="C11" s="74"/>
      <c r="D11" s="74"/>
      <c r="E11" s="74"/>
      <c r="F11" s="74"/>
      <c r="G11" s="74"/>
      <c r="H11" s="75"/>
    </row>
    <row r="12" spans="2:8" ht="18" customHeight="1" x14ac:dyDescent="0.25">
      <c r="B12" s="76" t="s">
        <v>118</v>
      </c>
      <c r="C12" s="76"/>
      <c r="D12" s="76"/>
      <c r="E12" s="76"/>
      <c r="F12" s="76"/>
      <c r="G12" s="76"/>
      <c r="H12" s="76"/>
    </row>
    <row r="13" spans="2:8" ht="18" customHeight="1" x14ac:dyDescent="0.25">
      <c r="B13" s="77"/>
      <c r="C13" s="77"/>
      <c r="D13" s="77"/>
      <c r="E13" s="77"/>
      <c r="F13" s="77"/>
      <c r="G13" s="77"/>
      <c r="H13" s="77"/>
    </row>
    <row r="14" spans="2:8" ht="18" customHeight="1" x14ac:dyDescent="0.25">
      <c r="B14" s="77"/>
      <c r="C14" s="77"/>
      <c r="D14" s="77"/>
      <c r="E14" s="77"/>
      <c r="F14" s="77"/>
      <c r="G14" s="77"/>
      <c r="H14" s="77"/>
    </row>
    <row r="15" spans="2:8" ht="18" customHeight="1" x14ac:dyDescent="0.25">
      <c r="B15" s="77"/>
      <c r="C15" s="77"/>
      <c r="D15" s="77"/>
      <c r="E15" s="77"/>
      <c r="F15" s="77"/>
      <c r="G15" s="77"/>
      <c r="H15" s="77"/>
    </row>
    <row r="16" spans="2:8" ht="18" customHeight="1" x14ac:dyDescent="0.25"/>
    <row r="18" spans="3:10" ht="18" customHeight="1" x14ac:dyDescent="0.25">
      <c r="C18" s="83" t="s">
        <v>76</v>
      </c>
      <c r="D18" s="84"/>
      <c r="E18" s="83" t="s">
        <v>77</v>
      </c>
      <c r="F18" s="85"/>
    </row>
    <row r="19" spans="3:10" ht="18.75" x14ac:dyDescent="0.3">
      <c r="C19" s="78" t="s">
        <v>85</v>
      </c>
      <c r="D19" s="80"/>
      <c r="E19" s="78">
        <v>2023</v>
      </c>
      <c r="F19" s="80"/>
    </row>
    <row r="20" spans="3:10" ht="18" x14ac:dyDescent="0.25">
      <c r="C20" s="81" t="s">
        <v>113</v>
      </c>
      <c r="D20" s="82"/>
      <c r="E20" s="82"/>
      <c r="F20" s="82"/>
    </row>
    <row r="21" spans="3:10" ht="18.75" x14ac:dyDescent="0.3">
      <c r="C21" s="78">
        <v>31</v>
      </c>
      <c r="D21" s="79"/>
      <c r="E21" s="79"/>
      <c r="F21" s="80"/>
    </row>
    <row r="23" spans="3:10" ht="15" customHeight="1" x14ac:dyDescent="0.25">
      <c r="C23" s="69" t="str">
        <f>IF(C21=0,"Sorry the Spreadsheet cannot go that far in the future, Please select the current Year", "")</f>
        <v/>
      </c>
      <c r="D23" s="69"/>
      <c r="E23" s="69"/>
      <c r="F23" s="69"/>
      <c r="G23" s="69"/>
      <c r="H23" s="69"/>
      <c r="I23" s="69"/>
      <c r="J23" s="69"/>
    </row>
    <row r="24" spans="3:10" ht="15.75" customHeight="1" x14ac:dyDescent="0.25">
      <c r="C24" s="69"/>
      <c r="D24" s="69"/>
      <c r="E24" s="69"/>
      <c r="F24" s="69"/>
      <c r="G24" s="69"/>
      <c r="H24" s="69"/>
      <c r="I24" s="69"/>
      <c r="J24" s="69"/>
    </row>
    <row r="25" spans="3:10" ht="15" customHeight="1" x14ac:dyDescent="0.25">
      <c r="C25" s="69"/>
      <c r="D25" s="69"/>
      <c r="E25" s="69"/>
      <c r="F25" s="69"/>
      <c r="G25" s="69"/>
      <c r="H25" s="69"/>
      <c r="I25" s="69"/>
      <c r="J25" s="69"/>
    </row>
    <row r="26" spans="3:10" ht="15.75" customHeight="1" x14ac:dyDescent="0.25">
      <c r="C26" s="69"/>
      <c r="D26" s="69"/>
      <c r="E26" s="69"/>
      <c r="F26" s="69"/>
      <c r="G26" s="69"/>
      <c r="H26" s="69"/>
      <c r="I26" s="69"/>
      <c r="J26" s="69"/>
    </row>
    <row r="27" spans="3:10" x14ac:dyDescent="0.25">
      <c r="C27" s="69"/>
      <c r="D27" s="69"/>
      <c r="E27" s="69"/>
      <c r="F27" s="69"/>
      <c r="G27" s="69"/>
      <c r="H27" s="69"/>
      <c r="I27" s="69"/>
      <c r="J27" s="69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32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M109" sqref="M109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70" t="s">
        <v>105</v>
      </c>
      <c r="C8" s="71"/>
      <c r="D8" s="71"/>
      <c r="E8" s="71"/>
      <c r="F8" s="71"/>
      <c r="G8" s="71"/>
      <c r="H8" s="72"/>
      <c r="M8" s="16"/>
      <c r="N8" s="16"/>
      <c r="O8" s="16"/>
    </row>
    <row r="9" spans="1:48" ht="15.75" customHeight="1" thickBot="1" x14ac:dyDescent="0.3">
      <c r="B9" s="73"/>
      <c r="C9" s="74"/>
      <c r="D9" s="74"/>
      <c r="E9" s="74"/>
      <c r="F9" s="74"/>
      <c r="G9" s="74"/>
      <c r="H9" s="75"/>
    </row>
    <row r="10" spans="1:48" ht="15" customHeight="1" x14ac:dyDescent="0.25">
      <c r="B10" s="91" t="s">
        <v>99</v>
      </c>
      <c r="C10" s="91"/>
      <c r="D10" s="91"/>
      <c r="E10" s="91"/>
      <c r="F10" s="91"/>
      <c r="G10" s="91"/>
      <c r="H10" s="91"/>
      <c r="J10" s="91" t="s">
        <v>100</v>
      </c>
      <c r="K10" s="91"/>
      <c r="L10" s="91"/>
      <c r="M10" s="91"/>
      <c r="N10" s="91"/>
      <c r="O10" s="91"/>
      <c r="P10" s="91"/>
      <c r="R10" s="91" t="s">
        <v>101</v>
      </c>
      <c r="S10" s="91"/>
      <c r="T10" s="91"/>
      <c r="U10" s="91"/>
      <c r="V10" s="91"/>
      <c r="W10" s="91"/>
      <c r="X10" s="91"/>
      <c r="Z10" s="91" t="s">
        <v>102</v>
      </c>
      <c r="AA10" s="91"/>
      <c r="AB10" s="91"/>
      <c r="AC10" s="91"/>
      <c r="AD10" s="91"/>
      <c r="AE10" s="91"/>
      <c r="AF10" s="91"/>
      <c r="AH10" s="91" t="s">
        <v>103</v>
      </c>
      <c r="AI10" s="91"/>
      <c r="AJ10" s="91"/>
      <c r="AK10" s="91"/>
      <c r="AL10" s="91"/>
      <c r="AM10" s="91"/>
      <c r="AN10" s="91"/>
      <c r="AP10" s="91" t="s">
        <v>104</v>
      </c>
      <c r="AQ10" s="91"/>
      <c r="AR10" s="91"/>
      <c r="AS10" s="91"/>
      <c r="AT10" s="91"/>
      <c r="AU10" s="91"/>
      <c r="AV10" s="91"/>
    </row>
    <row r="11" spans="1:48" ht="15" customHeight="1" x14ac:dyDescent="0.25">
      <c r="B11" s="85"/>
      <c r="C11" s="85"/>
      <c r="D11" s="85"/>
      <c r="E11" s="85"/>
      <c r="F11" s="85"/>
      <c r="G11" s="85"/>
      <c r="H11" s="85"/>
      <c r="J11" s="85"/>
      <c r="K11" s="85"/>
      <c r="L11" s="85"/>
      <c r="M11" s="85"/>
      <c r="N11" s="85"/>
      <c r="O11" s="85"/>
      <c r="P11" s="85"/>
      <c r="R11" s="85"/>
      <c r="S11" s="85"/>
      <c r="T11" s="85"/>
      <c r="U11" s="85"/>
      <c r="V11" s="85"/>
      <c r="W11" s="85"/>
      <c r="X11" s="85"/>
      <c r="Z11" s="85"/>
      <c r="AA11" s="85"/>
      <c r="AB11" s="85"/>
      <c r="AC11" s="85"/>
      <c r="AD11" s="85"/>
      <c r="AE11" s="85"/>
      <c r="AF11" s="85"/>
      <c r="AH11" s="85"/>
      <c r="AI11" s="85"/>
      <c r="AJ11" s="85"/>
      <c r="AK11" s="85"/>
      <c r="AL11" s="85"/>
      <c r="AM11" s="85"/>
      <c r="AN11" s="85"/>
      <c r="AP11" s="85"/>
      <c r="AQ11" s="85"/>
      <c r="AR11" s="85"/>
      <c r="AS11" s="85"/>
      <c r="AT11" s="85"/>
      <c r="AU11" s="85"/>
      <c r="AV11" s="85"/>
    </row>
    <row r="12" spans="1:48" ht="27.75" customHeight="1" x14ac:dyDescent="0.3">
      <c r="B12" s="3"/>
      <c r="C12" s="88" t="s">
        <v>73</v>
      </c>
      <c r="D12" s="89"/>
      <c r="E12" s="89"/>
      <c r="F12" s="89"/>
      <c r="G12" s="89"/>
      <c r="H12" s="90"/>
      <c r="J12" s="3"/>
      <c r="K12" s="88" t="s">
        <v>73</v>
      </c>
      <c r="L12" s="89"/>
      <c r="M12" s="89"/>
      <c r="N12" s="89"/>
      <c r="O12" s="89"/>
      <c r="P12" s="90"/>
      <c r="R12" s="15"/>
      <c r="S12" s="88" t="s">
        <v>73</v>
      </c>
      <c r="T12" s="89"/>
      <c r="U12" s="89"/>
      <c r="V12" s="89"/>
      <c r="W12" s="89"/>
      <c r="X12" s="90"/>
      <c r="Z12" s="15"/>
      <c r="AA12" s="88" t="s">
        <v>73</v>
      </c>
      <c r="AB12" s="89"/>
      <c r="AC12" s="89"/>
      <c r="AD12" s="89"/>
      <c r="AE12" s="89"/>
      <c r="AF12" s="90"/>
      <c r="AH12" s="15"/>
      <c r="AI12" s="88" t="s">
        <v>73</v>
      </c>
      <c r="AJ12" s="89"/>
      <c r="AK12" s="89"/>
      <c r="AL12" s="89"/>
      <c r="AM12" s="89"/>
      <c r="AN12" s="90"/>
      <c r="AP12" s="15"/>
      <c r="AQ12" s="88" t="s">
        <v>73</v>
      </c>
      <c r="AR12" s="89"/>
      <c r="AS12" s="89"/>
      <c r="AT12" s="89"/>
      <c r="AU12" s="89"/>
      <c r="AV12" s="90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86" t="s">
        <v>71</v>
      </c>
      <c r="D14" s="87"/>
      <c r="E14" s="86" t="s">
        <v>72</v>
      </c>
      <c r="F14" s="87"/>
      <c r="G14" s="86" t="s">
        <v>34</v>
      </c>
      <c r="H14" s="87"/>
      <c r="I14" s="34"/>
      <c r="J14" s="33" t="s">
        <v>0</v>
      </c>
      <c r="K14" s="86" t="s">
        <v>71</v>
      </c>
      <c r="L14" s="87"/>
      <c r="M14" s="86" t="s">
        <v>72</v>
      </c>
      <c r="N14" s="87"/>
      <c r="O14" s="86" t="s">
        <v>34</v>
      </c>
      <c r="P14" s="87"/>
      <c r="R14" s="33" t="s">
        <v>0</v>
      </c>
      <c r="S14" s="86" t="s">
        <v>71</v>
      </c>
      <c r="T14" s="87"/>
      <c r="U14" s="86" t="s">
        <v>72</v>
      </c>
      <c r="V14" s="87"/>
      <c r="W14" s="86" t="s">
        <v>34</v>
      </c>
      <c r="X14" s="87"/>
      <c r="Z14" s="33" t="s">
        <v>0</v>
      </c>
      <c r="AA14" s="86" t="s">
        <v>71</v>
      </c>
      <c r="AB14" s="87"/>
      <c r="AC14" s="86" t="s">
        <v>72</v>
      </c>
      <c r="AD14" s="87"/>
      <c r="AE14" s="86" t="s">
        <v>34</v>
      </c>
      <c r="AF14" s="87"/>
      <c r="AH14" s="33" t="s">
        <v>0</v>
      </c>
      <c r="AI14" s="86" t="s">
        <v>71</v>
      </c>
      <c r="AJ14" s="87"/>
      <c r="AK14" s="86" t="s">
        <v>72</v>
      </c>
      <c r="AL14" s="87"/>
      <c r="AM14" s="86" t="s">
        <v>34</v>
      </c>
      <c r="AN14" s="87"/>
      <c r="AP14" s="33" t="s">
        <v>0</v>
      </c>
      <c r="AQ14" s="86" t="s">
        <v>71</v>
      </c>
      <c r="AR14" s="87"/>
      <c r="AS14" s="86" t="s">
        <v>72</v>
      </c>
      <c r="AT14" s="87"/>
      <c r="AU14" s="86" t="s">
        <v>34</v>
      </c>
      <c r="AV14" s="87"/>
    </row>
    <row r="15" spans="1:48" x14ac:dyDescent="0.25">
      <c r="A15">
        <v>1</v>
      </c>
      <c r="B15" s="40">
        <f>VLOOKUP($A15,'Date Reference'!$K$6:$L$36,2,FALSE)</f>
        <v>45078</v>
      </c>
      <c r="C15" s="64">
        <v>15</v>
      </c>
      <c r="D15" s="63">
        <v>22.5</v>
      </c>
      <c r="E15" s="64">
        <v>15</v>
      </c>
      <c r="F15" s="63">
        <v>22.5</v>
      </c>
      <c r="G15" s="63">
        <v>20</v>
      </c>
      <c r="H15" s="63">
        <v>20</v>
      </c>
      <c r="J15" s="40">
        <f>VLOOKUP($A15,'Date Reference'!$K$6:$L$36,2,FALSE)</f>
        <v>45078</v>
      </c>
      <c r="K15" s="63">
        <v>37.5</v>
      </c>
      <c r="L15" s="67">
        <v>7.5</v>
      </c>
      <c r="M15" s="63">
        <v>22.5</v>
      </c>
      <c r="N15" s="64">
        <v>22.5</v>
      </c>
      <c r="O15" s="63">
        <v>20</v>
      </c>
      <c r="P15" s="63">
        <v>20</v>
      </c>
      <c r="R15" s="40">
        <f>VLOOKUP($A15,'Date Reference'!$K$6:$L$36,2,FALSE)</f>
        <v>45078</v>
      </c>
      <c r="S15" s="63">
        <v>22.5</v>
      </c>
      <c r="T15" s="64">
        <v>22.5</v>
      </c>
      <c r="U15" s="63">
        <v>22.5</v>
      </c>
      <c r="V15" s="64">
        <v>30</v>
      </c>
      <c r="W15" s="63">
        <v>30</v>
      </c>
      <c r="X15" s="63">
        <v>20</v>
      </c>
      <c r="Y15" s="62"/>
      <c r="Z15" s="60">
        <f>VLOOKUP($A15,'Date Reference'!$K$6:$L$36,2,FALSE)</f>
        <v>45078</v>
      </c>
      <c r="AA15" s="64">
        <v>22.5</v>
      </c>
      <c r="AB15" s="63">
        <v>37.5</v>
      </c>
      <c r="AC15" s="64">
        <v>15</v>
      </c>
      <c r="AD15" s="63">
        <v>22.5</v>
      </c>
      <c r="AE15" s="63">
        <v>20</v>
      </c>
      <c r="AF15" s="63">
        <v>20</v>
      </c>
      <c r="AG15" s="62"/>
      <c r="AH15" s="60">
        <f>VLOOKUP($A15,'Date Reference'!$K$6:$L$36,2,FALSE)</f>
        <v>45078</v>
      </c>
      <c r="AI15" s="64">
        <v>37.5</v>
      </c>
      <c r="AJ15" s="63">
        <v>15</v>
      </c>
      <c r="AK15" s="64">
        <v>37.5</v>
      </c>
      <c r="AL15" s="63">
        <v>15</v>
      </c>
      <c r="AM15" s="63">
        <v>20</v>
      </c>
      <c r="AN15" s="63">
        <v>30</v>
      </c>
      <c r="AO15" s="62"/>
      <c r="AP15" s="60">
        <f>VLOOKUP($A15,'Date Reference'!$K$6:$L$36,2,FALSE)</f>
        <v>45078</v>
      </c>
      <c r="AQ15" s="63">
        <v>22.5</v>
      </c>
      <c r="AR15" s="63">
        <v>22.5</v>
      </c>
      <c r="AS15" s="63">
        <v>22.5</v>
      </c>
      <c r="AT15" s="63">
        <v>22.5</v>
      </c>
      <c r="AU15" s="63">
        <v>20</v>
      </c>
      <c r="AV15" s="63">
        <v>30</v>
      </c>
    </row>
    <row r="16" spans="1:48" x14ac:dyDescent="0.25">
      <c r="A16">
        <v>2</v>
      </c>
      <c r="B16" s="40">
        <f>VLOOKUP($A16,'Date Reference'!$K$6:$L$36,2,FALSE)</f>
        <v>45079</v>
      </c>
      <c r="C16" s="64">
        <v>15</v>
      </c>
      <c r="D16" s="63">
        <v>22.5</v>
      </c>
      <c r="E16" s="64">
        <v>15</v>
      </c>
      <c r="F16" s="63">
        <v>22.5</v>
      </c>
      <c r="G16" s="63">
        <v>20</v>
      </c>
      <c r="H16" s="63">
        <v>20</v>
      </c>
      <c r="J16" s="40">
        <f>VLOOKUP($A16,'Date Reference'!$K$6:$L$36,2,FALSE)</f>
        <v>45079</v>
      </c>
      <c r="K16" s="63">
        <v>22.5</v>
      </c>
      <c r="L16" s="64">
        <v>22.5</v>
      </c>
      <c r="M16" s="63">
        <v>22.5</v>
      </c>
      <c r="N16" s="64">
        <v>22.5</v>
      </c>
      <c r="O16" s="63">
        <v>20</v>
      </c>
      <c r="P16" s="63">
        <v>20</v>
      </c>
      <c r="R16" s="40">
        <f>VLOOKUP($A16,'Date Reference'!$K$6:$L$36,2,FALSE)</f>
        <v>45079</v>
      </c>
      <c r="S16" s="63">
        <v>22.5</v>
      </c>
      <c r="T16" s="64">
        <v>22.5</v>
      </c>
      <c r="U16" s="63">
        <v>22.5</v>
      </c>
      <c r="V16" s="64">
        <v>22.5</v>
      </c>
      <c r="W16" s="63">
        <v>30</v>
      </c>
      <c r="X16" s="63">
        <v>20</v>
      </c>
      <c r="Y16" s="62"/>
      <c r="Z16" s="60">
        <f>VLOOKUP($A16,'Date Reference'!$K$6:$L$36,2,FALSE)</f>
        <v>45079</v>
      </c>
      <c r="AA16" s="64">
        <v>22.5</v>
      </c>
      <c r="AB16" s="63">
        <v>30</v>
      </c>
      <c r="AC16" s="64">
        <v>22.5</v>
      </c>
      <c r="AD16" s="63">
        <v>30</v>
      </c>
      <c r="AE16" s="63">
        <v>20</v>
      </c>
      <c r="AF16" s="63">
        <v>20</v>
      </c>
      <c r="AG16" s="62"/>
      <c r="AH16" s="60">
        <f>VLOOKUP($A16,'Date Reference'!$K$6:$L$36,2,FALSE)</f>
        <v>45079</v>
      </c>
      <c r="AI16" s="64">
        <v>15</v>
      </c>
      <c r="AJ16" s="63">
        <v>37.5</v>
      </c>
      <c r="AK16" s="64">
        <v>15</v>
      </c>
      <c r="AL16" s="63">
        <v>37.5</v>
      </c>
      <c r="AM16" s="63">
        <v>20</v>
      </c>
      <c r="AN16" s="63">
        <v>20</v>
      </c>
      <c r="AO16" s="62"/>
      <c r="AP16" s="60">
        <f>VLOOKUP($A16,'Date Reference'!$K$6:$L$36,2,FALSE)</f>
        <v>45079</v>
      </c>
      <c r="AQ16" s="63">
        <v>22.5</v>
      </c>
      <c r="AR16" s="63">
        <v>22.5</v>
      </c>
      <c r="AS16" s="63">
        <v>22.5</v>
      </c>
      <c r="AT16" s="63">
        <v>22.5</v>
      </c>
      <c r="AU16" s="63">
        <v>20</v>
      </c>
      <c r="AV16" s="63">
        <v>20</v>
      </c>
    </row>
    <row r="17" spans="1:48" x14ac:dyDescent="0.25">
      <c r="A17">
        <v>3</v>
      </c>
      <c r="B17" s="40">
        <f>VLOOKUP($A17,'Date Reference'!$K$6:$L$36,2,FALSE)</f>
        <v>45080</v>
      </c>
      <c r="C17" s="64">
        <v>15</v>
      </c>
      <c r="D17" s="63">
        <v>22.5</v>
      </c>
      <c r="E17" s="64">
        <v>15</v>
      </c>
      <c r="F17" s="63">
        <v>30</v>
      </c>
      <c r="G17" s="63">
        <v>20</v>
      </c>
      <c r="H17" s="63">
        <v>20</v>
      </c>
      <c r="J17" s="40">
        <f>VLOOKUP($A17,'Date Reference'!$K$6:$L$36,2,FALSE)</f>
        <v>45080</v>
      </c>
      <c r="K17" s="63">
        <v>22.5</v>
      </c>
      <c r="L17" s="64">
        <v>22.5</v>
      </c>
      <c r="M17" s="63">
        <v>22.5</v>
      </c>
      <c r="N17" s="64">
        <v>22.5</v>
      </c>
      <c r="O17" s="63">
        <v>30</v>
      </c>
      <c r="P17" s="63">
        <v>20</v>
      </c>
      <c r="R17" s="40">
        <f>VLOOKUP($A17,'Date Reference'!$K$6:$L$36,2,FALSE)</f>
        <v>45080</v>
      </c>
      <c r="S17" s="63">
        <v>30</v>
      </c>
      <c r="T17" s="64">
        <v>22.5</v>
      </c>
      <c r="U17" s="63">
        <v>22.5</v>
      </c>
      <c r="V17" s="64">
        <v>22.5</v>
      </c>
      <c r="W17" s="63">
        <v>20</v>
      </c>
      <c r="X17" s="63">
        <v>20</v>
      </c>
      <c r="Y17" s="62"/>
      <c r="Z17" s="60">
        <f>VLOOKUP($A17,'Date Reference'!$K$6:$L$36,2,FALSE)</f>
        <v>45080</v>
      </c>
      <c r="AA17" s="64">
        <v>15</v>
      </c>
      <c r="AB17" s="63">
        <v>22.5</v>
      </c>
      <c r="AC17" s="64">
        <v>15</v>
      </c>
      <c r="AD17" s="63">
        <v>22.5</v>
      </c>
      <c r="AE17" s="63">
        <v>20</v>
      </c>
      <c r="AF17" s="63">
        <v>20</v>
      </c>
      <c r="AG17" s="62"/>
      <c r="AH17" s="60">
        <f>VLOOKUP($A17,'Date Reference'!$K$6:$L$36,2,FALSE)</f>
        <v>45080</v>
      </c>
      <c r="AI17" s="64">
        <v>15</v>
      </c>
      <c r="AJ17" s="63">
        <v>37.5</v>
      </c>
      <c r="AK17" s="64">
        <v>15</v>
      </c>
      <c r="AL17" s="63">
        <v>37.5</v>
      </c>
      <c r="AM17" s="63">
        <v>20</v>
      </c>
      <c r="AN17" s="63">
        <v>30</v>
      </c>
      <c r="AO17" s="62"/>
      <c r="AP17" s="60">
        <f>VLOOKUP($A17,'Date Reference'!$K$6:$L$36,2,FALSE)</f>
        <v>45080</v>
      </c>
      <c r="AQ17" s="63">
        <v>22.5</v>
      </c>
      <c r="AR17" s="63">
        <v>22.5</v>
      </c>
      <c r="AS17" s="63">
        <v>22.5</v>
      </c>
      <c r="AT17" s="63">
        <v>30</v>
      </c>
      <c r="AU17" s="63">
        <v>20</v>
      </c>
      <c r="AV17" s="63">
        <v>20</v>
      </c>
    </row>
    <row r="18" spans="1:48" x14ac:dyDescent="0.25">
      <c r="A18">
        <v>4</v>
      </c>
      <c r="B18" s="40">
        <f>VLOOKUP($A18,'Date Reference'!$K$6:$L$36,2,FALSE)</f>
        <v>45081</v>
      </c>
      <c r="C18" s="64">
        <v>15</v>
      </c>
      <c r="D18" s="63">
        <v>22.5</v>
      </c>
      <c r="E18" s="64">
        <v>15</v>
      </c>
      <c r="F18" s="63">
        <v>22.5</v>
      </c>
      <c r="G18" s="63">
        <v>20</v>
      </c>
      <c r="H18" s="63">
        <v>10</v>
      </c>
      <c r="J18" s="40">
        <f>VLOOKUP($A18,'Date Reference'!$K$6:$L$36,2,FALSE)</f>
        <v>45081</v>
      </c>
      <c r="K18" s="63">
        <v>22.5</v>
      </c>
      <c r="L18" s="64">
        <v>22.5</v>
      </c>
      <c r="M18" s="63">
        <v>22.5</v>
      </c>
      <c r="N18" s="64">
        <v>22.5</v>
      </c>
      <c r="O18" s="63">
        <v>20</v>
      </c>
      <c r="P18" s="63">
        <v>20</v>
      </c>
      <c r="R18" s="40">
        <f>VLOOKUP($A18,'Date Reference'!$K$6:$L$36,2,FALSE)</f>
        <v>45081</v>
      </c>
      <c r="S18" s="63">
        <v>22.5</v>
      </c>
      <c r="T18" s="64">
        <v>22.5</v>
      </c>
      <c r="U18" s="63">
        <v>22.5</v>
      </c>
      <c r="V18" s="64">
        <v>22.5</v>
      </c>
      <c r="W18" s="63">
        <v>30</v>
      </c>
      <c r="X18" s="63">
        <v>20</v>
      </c>
      <c r="Y18" s="62"/>
      <c r="Z18" s="60">
        <f>VLOOKUP($A18,'Date Reference'!$K$6:$L$36,2,FALSE)</f>
        <v>45081</v>
      </c>
      <c r="AA18" s="64">
        <v>15</v>
      </c>
      <c r="AB18" s="63">
        <v>22.5</v>
      </c>
      <c r="AC18" s="64">
        <v>15</v>
      </c>
      <c r="AD18" s="63">
        <v>22.5</v>
      </c>
      <c r="AE18" s="63">
        <v>20</v>
      </c>
      <c r="AF18" s="63">
        <v>20</v>
      </c>
      <c r="AG18" s="62"/>
      <c r="AH18" s="60">
        <f>VLOOKUP($A18,'Date Reference'!$K$6:$L$36,2,FALSE)</f>
        <v>45081</v>
      </c>
      <c r="AI18" s="64">
        <v>15</v>
      </c>
      <c r="AJ18" s="63">
        <v>30</v>
      </c>
      <c r="AK18" s="64">
        <v>15</v>
      </c>
      <c r="AL18" s="63">
        <v>37.5</v>
      </c>
      <c r="AM18" s="63">
        <v>20</v>
      </c>
      <c r="AN18" s="63">
        <v>30</v>
      </c>
      <c r="AO18" s="62"/>
      <c r="AP18" s="60">
        <f>VLOOKUP($A18,'Date Reference'!$K$6:$L$36,2,FALSE)</f>
        <v>45081</v>
      </c>
      <c r="AQ18" s="63">
        <v>22.5</v>
      </c>
      <c r="AR18" s="63">
        <v>30</v>
      </c>
      <c r="AS18" s="63">
        <v>30</v>
      </c>
      <c r="AT18" s="63">
        <v>30</v>
      </c>
      <c r="AU18" s="63">
        <v>20</v>
      </c>
      <c r="AV18" s="63">
        <v>20</v>
      </c>
    </row>
    <row r="19" spans="1:48" x14ac:dyDescent="0.25">
      <c r="A19">
        <v>5</v>
      </c>
      <c r="B19" s="40">
        <f>VLOOKUP($A19,'Date Reference'!$K$6:$L$36,2,FALSE)</f>
        <v>45082</v>
      </c>
      <c r="C19" s="63">
        <v>15</v>
      </c>
      <c r="D19" s="63">
        <v>30</v>
      </c>
      <c r="E19" s="63">
        <v>15</v>
      </c>
      <c r="F19" s="63">
        <v>30</v>
      </c>
      <c r="G19" s="63">
        <v>20</v>
      </c>
      <c r="H19" s="63">
        <v>20</v>
      </c>
      <c r="J19" s="40">
        <f>VLOOKUP($A19,'Date Reference'!$K$6:$L$36,2,FALSE)</f>
        <v>45082</v>
      </c>
      <c r="K19" s="63">
        <v>15</v>
      </c>
      <c r="L19" s="63">
        <v>30</v>
      </c>
      <c r="M19" s="63">
        <v>22.5</v>
      </c>
      <c r="N19" s="63">
        <v>22.5</v>
      </c>
      <c r="O19" s="63">
        <v>20</v>
      </c>
      <c r="P19" s="117">
        <v>10</v>
      </c>
      <c r="R19" s="40">
        <f>VLOOKUP($A19,'Date Reference'!$K$6:$L$36,2,FALSE)</f>
        <v>45082</v>
      </c>
      <c r="S19" s="63">
        <v>22.5</v>
      </c>
      <c r="T19" s="63">
        <v>15</v>
      </c>
      <c r="U19" s="63">
        <v>22.5</v>
      </c>
      <c r="V19" s="63">
        <v>22.5</v>
      </c>
      <c r="W19" s="63">
        <v>30</v>
      </c>
      <c r="X19" s="63">
        <v>20</v>
      </c>
      <c r="Y19" s="62"/>
      <c r="Z19" s="60">
        <f>VLOOKUP($A19,'Date Reference'!$K$6:$L$36,2,FALSE)</f>
        <v>45082</v>
      </c>
      <c r="AA19" s="63">
        <v>15</v>
      </c>
      <c r="AB19" s="63">
        <v>22.5</v>
      </c>
      <c r="AC19" s="63">
        <v>15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45082</v>
      </c>
      <c r="AI19" s="63">
        <v>15</v>
      </c>
      <c r="AJ19" s="63">
        <v>37.5</v>
      </c>
      <c r="AK19" s="63">
        <v>15</v>
      </c>
      <c r="AL19" s="63">
        <v>37.5</v>
      </c>
      <c r="AM19" s="63">
        <v>20</v>
      </c>
      <c r="AN19" s="63">
        <v>30</v>
      </c>
      <c r="AO19" s="62"/>
      <c r="AP19" s="60">
        <f>VLOOKUP($A19,'Date Reference'!$K$6:$L$36,2,FALSE)</f>
        <v>45082</v>
      </c>
      <c r="AQ19" s="63">
        <v>22.5</v>
      </c>
      <c r="AR19" s="63">
        <v>30</v>
      </c>
      <c r="AS19" s="63">
        <v>22.5</v>
      </c>
      <c r="AT19" s="63">
        <v>30</v>
      </c>
      <c r="AU19" s="63">
        <v>20</v>
      </c>
      <c r="AV19" s="63">
        <v>30</v>
      </c>
    </row>
    <row r="20" spans="1:48" x14ac:dyDescent="0.25">
      <c r="A20">
        <v>6</v>
      </c>
      <c r="B20" s="40">
        <f>VLOOKUP($A20,'Date Reference'!$K$6:$L$36,2,FALSE)</f>
        <v>45083</v>
      </c>
      <c r="C20" s="63">
        <v>15</v>
      </c>
      <c r="D20" s="63">
        <v>22.5</v>
      </c>
      <c r="E20" s="63">
        <v>15</v>
      </c>
      <c r="F20" s="63">
        <v>22.5</v>
      </c>
      <c r="G20" s="63">
        <v>20</v>
      </c>
      <c r="H20" s="63">
        <v>20</v>
      </c>
      <c r="J20" s="40">
        <f>VLOOKUP($A20,'Date Reference'!$K$6:$L$36,2,FALSE)</f>
        <v>45083</v>
      </c>
      <c r="K20" s="63">
        <v>15</v>
      </c>
      <c r="L20" s="63">
        <v>22.5</v>
      </c>
      <c r="M20" s="63">
        <v>22.5</v>
      </c>
      <c r="N20" s="63">
        <v>22.5</v>
      </c>
      <c r="O20" s="63">
        <v>20</v>
      </c>
      <c r="P20" s="63">
        <v>20</v>
      </c>
      <c r="R20" s="40">
        <f>VLOOKUP($A20,'Date Reference'!$K$6:$L$36,2,FALSE)</f>
        <v>45083</v>
      </c>
      <c r="S20" s="63">
        <v>30</v>
      </c>
      <c r="T20" s="63">
        <v>22.5</v>
      </c>
      <c r="U20" s="63">
        <v>30</v>
      </c>
      <c r="V20" s="63">
        <v>22.5</v>
      </c>
      <c r="W20" s="63">
        <v>20</v>
      </c>
      <c r="X20" s="63">
        <v>20</v>
      </c>
      <c r="Y20" s="62"/>
      <c r="Z20" s="60">
        <f>VLOOKUP($A20,'Date Reference'!$K$6:$L$36,2,FALSE)</f>
        <v>45083</v>
      </c>
      <c r="AA20" s="63">
        <v>15</v>
      </c>
      <c r="AB20" s="63">
        <v>15</v>
      </c>
      <c r="AC20" s="63">
        <v>15</v>
      </c>
      <c r="AD20" s="63">
        <v>22.5</v>
      </c>
      <c r="AE20" s="63">
        <v>30</v>
      </c>
      <c r="AF20" s="63">
        <v>10</v>
      </c>
      <c r="AG20" s="62"/>
      <c r="AH20" s="60">
        <f>VLOOKUP($A20,'Date Reference'!$K$6:$L$36,2,FALSE)</f>
        <v>45083</v>
      </c>
      <c r="AI20" s="63">
        <v>15</v>
      </c>
      <c r="AJ20" s="63">
        <v>30</v>
      </c>
      <c r="AK20" s="63">
        <v>15</v>
      </c>
      <c r="AL20" s="63">
        <v>37.5</v>
      </c>
      <c r="AM20" s="63">
        <v>20</v>
      </c>
      <c r="AN20" s="63">
        <v>30</v>
      </c>
      <c r="AO20" s="62"/>
      <c r="AP20" s="60">
        <f>VLOOKUP($A20,'Date Reference'!$K$6:$L$36,2,FALSE)</f>
        <v>45083</v>
      </c>
      <c r="AQ20" s="63">
        <v>22.5</v>
      </c>
      <c r="AR20" s="63">
        <v>22.5</v>
      </c>
      <c r="AS20" s="63">
        <v>22.5</v>
      </c>
      <c r="AT20" s="63">
        <v>30</v>
      </c>
      <c r="AU20" s="63">
        <v>20</v>
      </c>
      <c r="AV20" s="63">
        <v>30</v>
      </c>
    </row>
    <row r="21" spans="1:48" x14ac:dyDescent="0.25">
      <c r="A21">
        <v>7</v>
      </c>
      <c r="B21" s="40">
        <f>VLOOKUP($A21,'Date Reference'!$K$6:$L$36,2,FALSE)</f>
        <v>45084</v>
      </c>
      <c r="C21" s="63">
        <v>15</v>
      </c>
      <c r="D21" s="63">
        <v>30</v>
      </c>
      <c r="E21" s="63">
        <v>15</v>
      </c>
      <c r="F21" s="63">
        <v>22.5</v>
      </c>
      <c r="G21" s="63">
        <v>20</v>
      </c>
      <c r="H21" s="63">
        <v>20</v>
      </c>
      <c r="J21" s="40">
        <f>VLOOKUP($A21,'Date Reference'!$K$6:$L$36,2,FALSE)</f>
        <v>45084</v>
      </c>
      <c r="K21" s="63">
        <v>22.5</v>
      </c>
      <c r="L21" s="63">
        <v>22.5</v>
      </c>
      <c r="M21" s="63">
        <v>22.5</v>
      </c>
      <c r="N21" s="63">
        <v>22.5</v>
      </c>
      <c r="O21" s="63">
        <v>20</v>
      </c>
      <c r="P21" s="63">
        <v>20</v>
      </c>
      <c r="R21" s="40">
        <f>VLOOKUP($A21,'Date Reference'!$K$6:$L$36,2,FALSE)</f>
        <v>45084</v>
      </c>
      <c r="S21" s="63">
        <v>22.5</v>
      </c>
      <c r="T21" s="63">
        <v>30</v>
      </c>
      <c r="U21" s="63">
        <v>30</v>
      </c>
      <c r="V21" s="63">
        <v>22.5</v>
      </c>
      <c r="W21" s="63">
        <v>30</v>
      </c>
      <c r="X21" s="63">
        <v>20</v>
      </c>
      <c r="Y21" s="62"/>
      <c r="Z21" s="60">
        <f>VLOOKUP($A21,'Date Reference'!$K$6:$L$36,2,FALSE)</f>
        <v>45084</v>
      </c>
      <c r="AA21" s="63">
        <v>15</v>
      </c>
      <c r="AB21" s="63">
        <v>22.5</v>
      </c>
      <c r="AC21" s="63">
        <v>15</v>
      </c>
      <c r="AD21" s="63">
        <v>30</v>
      </c>
      <c r="AE21" s="63">
        <v>20</v>
      </c>
      <c r="AF21" s="63">
        <v>10</v>
      </c>
      <c r="AG21" s="62"/>
      <c r="AH21" s="60">
        <f>VLOOKUP($A21,'Date Reference'!$K$6:$L$36,2,FALSE)</f>
        <v>45084</v>
      </c>
      <c r="AI21" s="63">
        <v>15</v>
      </c>
      <c r="AJ21" s="63">
        <v>37.5</v>
      </c>
      <c r="AK21" s="63">
        <v>15</v>
      </c>
      <c r="AL21" s="63">
        <v>37.5</v>
      </c>
      <c r="AM21" s="63">
        <v>30</v>
      </c>
      <c r="AN21" s="63">
        <v>20</v>
      </c>
      <c r="AO21" s="62"/>
      <c r="AP21" s="60">
        <f>VLOOKUP($A21,'Date Reference'!$K$6:$L$36,2,FALSE)</f>
        <v>45084</v>
      </c>
      <c r="AQ21" s="63">
        <v>22.5</v>
      </c>
      <c r="AR21" s="63">
        <v>22.5</v>
      </c>
      <c r="AS21" s="63">
        <v>22.5</v>
      </c>
      <c r="AT21" s="63">
        <v>30</v>
      </c>
      <c r="AU21" s="63">
        <v>30</v>
      </c>
      <c r="AV21" s="63">
        <v>30</v>
      </c>
    </row>
    <row r="22" spans="1:48" x14ac:dyDescent="0.25">
      <c r="A22">
        <v>8</v>
      </c>
      <c r="B22" s="40">
        <f>VLOOKUP($A22,'Date Reference'!$K$6:$L$36,2,FALSE)</f>
        <v>45085</v>
      </c>
      <c r="C22" s="63">
        <v>15</v>
      </c>
      <c r="D22" s="63">
        <v>22.5</v>
      </c>
      <c r="E22" s="63">
        <v>15</v>
      </c>
      <c r="F22" s="63">
        <v>22.5</v>
      </c>
      <c r="G22" s="63">
        <v>20</v>
      </c>
      <c r="H22" s="63">
        <v>20</v>
      </c>
      <c r="J22" s="40">
        <f>VLOOKUP($A22,'Date Reference'!$K$6:$L$36,2,FALSE)</f>
        <v>45085</v>
      </c>
      <c r="K22" s="63">
        <v>22.5</v>
      </c>
      <c r="L22" s="63">
        <v>22.5</v>
      </c>
      <c r="M22" s="63">
        <v>15</v>
      </c>
      <c r="N22" s="63">
        <v>30</v>
      </c>
      <c r="O22" s="63">
        <v>20</v>
      </c>
      <c r="P22" s="63">
        <v>20</v>
      </c>
      <c r="R22" s="40">
        <f>VLOOKUP($A22,'Date Reference'!$K$6:$L$36,2,FALSE)</f>
        <v>45085</v>
      </c>
      <c r="S22" s="63">
        <v>22.5</v>
      </c>
      <c r="T22" s="63">
        <v>22.5</v>
      </c>
      <c r="U22" s="63">
        <v>22.5</v>
      </c>
      <c r="V22" s="63">
        <v>30</v>
      </c>
      <c r="W22" s="63">
        <v>30</v>
      </c>
      <c r="X22" s="63">
        <v>20</v>
      </c>
      <c r="Y22" s="62"/>
      <c r="Z22" s="60">
        <f>VLOOKUP($A22,'Date Reference'!$K$6:$L$36,2,FALSE)</f>
        <v>45085</v>
      </c>
      <c r="AA22" s="63">
        <v>15</v>
      </c>
      <c r="AB22" s="63">
        <v>22.5</v>
      </c>
      <c r="AC22" s="63">
        <v>22.5</v>
      </c>
      <c r="AD22" s="63">
        <v>22.5</v>
      </c>
      <c r="AE22" s="63">
        <v>20</v>
      </c>
      <c r="AF22" s="63">
        <v>20</v>
      </c>
      <c r="AG22" s="62"/>
      <c r="AH22" s="60">
        <f>VLOOKUP($A22,'Date Reference'!$K$6:$L$36,2,FALSE)</f>
        <v>45085</v>
      </c>
      <c r="AI22" s="63">
        <v>15</v>
      </c>
      <c r="AJ22" s="63">
        <v>45</v>
      </c>
      <c r="AK22" s="63">
        <v>15</v>
      </c>
      <c r="AL22" s="63">
        <v>37.5</v>
      </c>
      <c r="AM22" s="63">
        <v>20</v>
      </c>
      <c r="AN22" s="63">
        <v>30</v>
      </c>
      <c r="AO22" s="62"/>
      <c r="AP22" s="60">
        <f>VLOOKUP($A22,'Date Reference'!$K$6:$L$36,2,FALSE)</f>
        <v>45085</v>
      </c>
      <c r="AQ22" s="63">
        <v>22.5</v>
      </c>
      <c r="AR22" s="63">
        <v>30</v>
      </c>
      <c r="AS22" s="63">
        <v>22.5</v>
      </c>
      <c r="AT22" s="63">
        <v>22.5</v>
      </c>
      <c r="AU22" s="63">
        <v>20</v>
      </c>
      <c r="AV22" s="63">
        <v>30</v>
      </c>
    </row>
    <row r="23" spans="1:48" x14ac:dyDescent="0.25">
      <c r="A23">
        <v>9</v>
      </c>
      <c r="B23" s="40">
        <f>VLOOKUP($A23,'Date Reference'!$K$6:$L$36,2,FALSE)</f>
        <v>45086</v>
      </c>
      <c r="C23" s="63">
        <v>15</v>
      </c>
      <c r="D23" s="63">
        <v>30</v>
      </c>
      <c r="E23" s="63">
        <v>15</v>
      </c>
      <c r="F23" s="63">
        <v>30</v>
      </c>
      <c r="G23" s="63">
        <v>20</v>
      </c>
      <c r="H23" s="63">
        <v>30</v>
      </c>
      <c r="J23" s="40">
        <f>VLOOKUP($A23,'Date Reference'!$K$6:$L$36,2,FALSE)</f>
        <v>45086</v>
      </c>
      <c r="K23" s="1">
        <v>22.5</v>
      </c>
      <c r="L23" s="63">
        <v>22.5</v>
      </c>
      <c r="M23" s="63">
        <v>22.5</v>
      </c>
      <c r="N23" s="63">
        <v>22.5</v>
      </c>
      <c r="O23" s="63">
        <v>20</v>
      </c>
      <c r="P23" s="63">
        <v>20</v>
      </c>
      <c r="R23" s="40">
        <f>VLOOKUP($A23,'Date Reference'!$K$6:$L$36,2,FALSE)</f>
        <v>45086</v>
      </c>
      <c r="S23" s="63">
        <v>22.5</v>
      </c>
      <c r="T23" s="63">
        <v>30</v>
      </c>
      <c r="U23" s="63">
        <v>22.5</v>
      </c>
      <c r="V23" s="63">
        <v>30</v>
      </c>
      <c r="W23" s="63">
        <v>20</v>
      </c>
      <c r="X23" s="63">
        <v>30</v>
      </c>
      <c r="Y23" s="62"/>
      <c r="Z23" s="60">
        <f>VLOOKUP($A23,'Date Reference'!$K$6:$L$36,2,FALSE)</f>
        <v>45086</v>
      </c>
      <c r="AA23" s="63">
        <v>15</v>
      </c>
      <c r="AB23" s="63">
        <v>22.5</v>
      </c>
      <c r="AC23" s="63">
        <v>15</v>
      </c>
      <c r="AD23" s="63">
        <v>22.5</v>
      </c>
      <c r="AE23" s="63">
        <v>20</v>
      </c>
      <c r="AF23" s="63">
        <v>20</v>
      </c>
      <c r="AG23" s="62"/>
      <c r="AH23" s="60">
        <f>VLOOKUP($A23,'Date Reference'!$K$6:$L$36,2,FALSE)</f>
        <v>45086</v>
      </c>
      <c r="AI23" s="63">
        <v>15</v>
      </c>
      <c r="AJ23" s="63">
        <v>37.5</v>
      </c>
      <c r="AK23" s="63">
        <v>15</v>
      </c>
      <c r="AL23" s="63">
        <v>37.5</v>
      </c>
      <c r="AM23" s="63">
        <v>30</v>
      </c>
      <c r="AN23" s="63">
        <v>20</v>
      </c>
      <c r="AO23" s="62"/>
      <c r="AP23" s="60">
        <f>VLOOKUP($A23,'Date Reference'!$K$6:$L$36,2,FALSE)</f>
        <v>45086</v>
      </c>
      <c r="AQ23" s="63">
        <v>22.5</v>
      </c>
      <c r="AR23" s="63">
        <v>22.5</v>
      </c>
      <c r="AS23" s="63">
        <v>22.5</v>
      </c>
      <c r="AT23" s="63">
        <v>22.5</v>
      </c>
      <c r="AU23" s="63">
        <v>20</v>
      </c>
      <c r="AV23" s="63">
        <v>20</v>
      </c>
    </row>
    <row r="24" spans="1:48" x14ac:dyDescent="0.25">
      <c r="A24">
        <v>10</v>
      </c>
      <c r="B24" s="40">
        <f>VLOOKUP($A24,'Date Reference'!$K$6:$L$36,2,FALSE)</f>
        <v>45087</v>
      </c>
      <c r="C24" s="63">
        <v>15</v>
      </c>
      <c r="D24" s="63">
        <v>30</v>
      </c>
      <c r="E24" s="63">
        <v>15</v>
      </c>
      <c r="F24" s="63">
        <v>37.5</v>
      </c>
      <c r="G24" s="63">
        <v>20</v>
      </c>
      <c r="H24" s="63">
        <v>30</v>
      </c>
      <c r="J24" s="40">
        <f>VLOOKUP($A24,'Date Reference'!$K$6:$L$36,2,FALSE)</f>
        <v>45087</v>
      </c>
      <c r="K24" s="116">
        <v>7.5</v>
      </c>
      <c r="L24" s="63">
        <v>37.5</v>
      </c>
      <c r="M24" s="63">
        <v>22.5</v>
      </c>
      <c r="N24" s="63">
        <v>22.5</v>
      </c>
      <c r="O24" s="63">
        <v>20</v>
      </c>
      <c r="P24" s="63">
        <v>20</v>
      </c>
      <c r="R24" s="40">
        <f>VLOOKUP($A24,'Date Reference'!$K$6:$L$36,2,FALSE)</f>
        <v>45087</v>
      </c>
      <c r="S24" s="63">
        <v>30</v>
      </c>
      <c r="T24" s="63">
        <v>30</v>
      </c>
      <c r="U24" s="63">
        <v>22.5</v>
      </c>
      <c r="V24" s="63">
        <v>45</v>
      </c>
      <c r="W24" s="63">
        <v>20</v>
      </c>
      <c r="X24" s="63">
        <v>40</v>
      </c>
      <c r="Y24" s="62"/>
      <c r="Z24" s="60">
        <f>VLOOKUP($A24,'Date Reference'!$K$6:$L$36,2,FALSE)</f>
        <v>45087</v>
      </c>
      <c r="AA24" s="63">
        <v>15</v>
      </c>
      <c r="AB24" s="63">
        <v>30</v>
      </c>
      <c r="AC24" s="63">
        <v>15</v>
      </c>
      <c r="AD24" s="63">
        <v>22.5</v>
      </c>
      <c r="AE24" s="63">
        <v>20</v>
      </c>
      <c r="AF24" s="63">
        <v>20</v>
      </c>
      <c r="AG24" s="62"/>
      <c r="AH24" s="60">
        <f>VLOOKUP($A24,'Date Reference'!$K$6:$L$36,2,FALSE)</f>
        <v>45087</v>
      </c>
      <c r="AI24" s="63">
        <v>15</v>
      </c>
      <c r="AJ24" s="63">
        <v>37.5</v>
      </c>
      <c r="AK24" s="63">
        <v>15</v>
      </c>
      <c r="AL24" s="63">
        <v>37.5</v>
      </c>
      <c r="AM24" s="63">
        <v>20</v>
      </c>
      <c r="AN24" s="63">
        <v>30</v>
      </c>
      <c r="AO24" s="62"/>
      <c r="AP24" s="60">
        <f>VLOOKUP($A24,'Date Reference'!$K$6:$L$36,2,FALSE)</f>
        <v>45087</v>
      </c>
      <c r="AQ24" s="63">
        <v>22.5</v>
      </c>
      <c r="AR24" s="63">
        <v>22.5</v>
      </c>
      <c r="AS24" s="63">
        <v>22.5</v>
      </c>
      <c r="AT24" s="63">
        <v>22.5</v>
      </c>
      <c r="AU24" s="63">
        <v>20</v>
      </c>
      <c r="AV24" s="63">
        <v>20</v>
      </c>
    </row>
    <row r="25" spans="1:48" x14ac:dyDescent="0.25">
      <c r="A25">
        <v>11</v>
      </c>
      <c r="B25" s="40">
        <f>VLOOKUP($A25,'Date Reference'!$K$6:$L$36,2,FALSE)</f>
        <v>45088</v>
      </c>
      <c r="C25" s="63">
        <v>15</v>
      </c>
      <c r="D25" s="63">
        <v>30</v>
      </c>
      <c r="E25" s="63">
        <v>15</v>
      </c>
      <c r="F25" s="63">
        <v>30</v>
      </c>
      <c r="G25" s="63">
        <v>20</v>
      </c>
      <c r="H25" s="63">
        <v>30</v>
      </c>
      <c r="J25" s="40">
        <f>VLOOKUP($A25,'Date Reference'!$K$6:$L$36,2,FALSE)</f>
        <v>45088</v>
      </c>
      <c r="K25" s="63">
        <v>22.5</v>
      </c>
      <c r="L25" s="63">
        <v>22.5</v>
      </c>
      <c r="M25" s="63">
        <v>22.5</v>
      </c>
      <c r="N25" s="63">
        <v>30</v>
      </c>
      <c r="O25" s="63">
        <v>20</v>
      </c>
      <c r="P25" s="63">
        <v>20</v>
      </c>
      <c r="R25" s="40">
        <f>VLOOKUP($A25,'Date Reference'!$K$6:$L$36,2,FALSE)</f>
        <v>45088</v>
      </c>
      <c r="S25" s="63">
        <v>22.5</v>
      </c>
      <c r="T25" s="63">
        <v>37.5</v>
      </c>
      <c r="U25" s="63">
        <v>22.5</v>
      </c>
      <c r="V25" s="63">
        <v>30</v>
      </c>
      <c r="W25" s="63">
        <v>40</v>
      </c>
      <c r="X25" s="63">
        <v>30</v>
      </c>
      <c r="Y25" s="62"/>
      <c r="Z25" s="60">
        <f>VLOOKUP($A25,'Date Reference'!$K$6:$L$36,2,FALSE)</f>
        <v>45088</v>
      </c>
      <c r="AA25" s="63">
        <v>15</v>
      </c>
      <c r="AB25" s="63">
        <v>22.5</v>
      </c>
      <c r="AC25" s="63">
        <v>7.5</v>
      </c>
      <c r="AD25" s="63">
        <v>30</v>
      </c>
      <c r="AE25" s="63">
        <v>20</v>
      </c>
      <c r="AF25" s="63">
        <v>20</v>
      </c>
      <c r="AG25" s="62"/>
      <c r="AH25" s="60">
        <f>VLOOKUP($A25,'Date Reference'!$K$6:$L$36,2,FALSE)</f>
        <v>45088</v>
      </c>
      <c r="AI25" s="63">
        <v>15</v>
      </c>
      <c r="AJ25" s="63">
        <v>37.5</v>
      </c>
      <c r="AK25" s="63">
        <v>15</v>
      </c>
      <c r="AL25" s="63">
        <v>37.5</v>
      </c>
      <c r="AM25" s="63">
        <v>20</v>
      </c>
      <c r="AN25" s="63">
        <v>30</v>
      </c>
      <c r="AO25" s="62"/>
      <c r="AP25" s="60">
        <f>VLOOKUP($A25,'Date Reference'!$K$6:$L$36,2,FALSE)</f>
        <v>45088</v>
      </c>
      <c r="AQ25" s="63">
        <v>22.5</v>
      </c>
      <c r="AR25" s="63">
        <v>22.5</v>
      </c>
      <c r="AS25" s="63">
        <v>22.5</v>
      </c>
      <c r="AT25" s="63">
        <v>22.5</v>
      </c>
      <c r="AU25" s="63">
        <v>20</v>
      </c>
      <c r="AV25" s="63">
        <v>20</v>
      </c>
    </row>
    <row r="26" spans="1:48" x14ac:dyDescent="0.25">
      <c r="A26">
        <v>12</v>
      </c>
      <c r="B26" s="40">
        <f>VLOOKUP($A26,'Date Reference'!$K$6:$L$36,2,FALSE)</f>
        <v>45089</v>
      </c>
      <c r="C26" s="63">
        <v>15</v>
      </c>
      <c r="D26" s="63">
        <v>30</v>
      </c>
      <c r="E26" s="63">
        <v>15</v>
      </c>
      <c r="F26" s="63">
        <v>37.5</v>
      </c>
      <c r="G26" s="63">
        <v>20</v>
      </c>
      <c r="H26" s="63">
        <v>30</v>
      </c>
      <c r="J26" s="40">
        <f>VLOOKUP($A26,'Date Reference'!$K$6:$L$36,2,FALSE)</f>
        <v>45089</v>
      </c>
      <c r="K26" s="63">
        <v>15</v>
      </c>
      <c r="L26" s="63">
        <v>22.5</v>
      </c>
      <c r="M26" s="63">
        <v>22.5</v>
      </c>
      <c r="N26" s="63">
        <v>22.5</v>
      </c>
      <c r="O26" s="63">
        <v>20</v>
      </c>
      <c r="P26" s="63">
        <v>20</v>
      </c>
      <c r="R26" s="40">
        <f>VLOOKUP($A26,'Date Reference'!$K$6:$L$36,2,FALSE)</f>
        <v>45089</v>
      </c>
      <c r="S26" s="63">
        <v>30</v>
      </c>
      <c r="T26" s="63">
        <v>30</v>
      </c>
      <c r="U26" s="63">
        <v>15</v>
      </c>
      <c r="V26" s="63">
        <v>37.5</v>
      </c>
      <c r="W26" s="63">
        <v>20</v>
      </c>
      <c r="X26" s="63">
        <v>20</v>
      </c>
      <c r="Y26" s="62"/>
      <c r="Z26" s="60">
        <f>VLOOKUP($A26,'Date Reference'!$K$6:$L$36,2,FALSE)</f>
        <v>45089</v>
      </c>
      <c r="AA26" s="63">
        <v>15</v>
      </c>
      <c r="AB26" s="63">
        <v>22.5</v>
      </c>
      <c r="AC26" s="63">
        <v>15</v>
      </c>
      <c r="AD26" s="63">
        <v>22.5</v>
      </c>
      <c r="AE26" s="63">
        <v>20</v>
      </c>
      <c r="AF26" s="63">
        <v>20</v>
      </c>
      <c r="AG26" s="62"/>
      <c r="AH26" s="60">
        <f>VLOOKUP($A26,'Date Reference'!$K$6:$L$36,2,FALSE)</f>
        <v>45089</v>
      </c>
      <c r="AI26" s="63">
        <v>15</v>
      </c>
      <c r="AJ26" s="63">
        <v>37.5</v>
      </c>
      <c r="AK26" s="63">
        <v>15</v>
      </c>
      <c r="AL26" s="63">
        <v>37.5</v>
      </c>
      <c r="AM26" s="63">
        <v>20</v>
      </c>
      <c r="AN26" s="63">
        <v>30</v>
      </c>
      <c r="AO26" s="62"/>
      <c r="AP26" s="60">
        <f>VLOOKUP($A26,'Date Reference'!$K$6:$L$36,2,FALSE)</f>
        <v>45089</v>
      </c>
      <c r="AQ26" s="63">
        <v>22.5</v>
      </c>
      <c r="AR26" s="63">
        <v>30</v>
      </c>
      <c r="AS26" s="63">
        <v>22.5</v>
      </c>
      <c r="AT26" s="63">
        <v>22.5</v>
      </c>
      <c r="AU26" s="63">
        <v>30</v>
      </c>
      <c r="AV26" s="63">
        <v>20</v>
      </c>
    </row>
    <row r="27" spans="1:48" x14ac:dyDescent="0.25">
      <c r="A27">
        <v>13</v>
      </c>
      <c r="B27" s="40">
        <f>VLOOKUP($A27,'Date Reference'!$K$6:$L$36,2,FALSE)</f>
        <v>45090</v>
      </c>
      <c r="C27" s="63">
        <v>15</v>
      </c>
      <c r="D27" s="63">
        <v>30</v>
      </c>
      <c r="E27" s="63">
        <v>22.5</v>
      </c>
      <c r="F27" s="63">
        <v>22.5</v>
      </c>
      <c r="G27" s="63">
        <v>20</v>
      </c>
      <c r="H27" s="63">
        <v>20</v>
      </c>
      <c r="J27" s="40">
        <f>VLOOKUP($A27,'Date Reference'!$K$6:$L$36,2,FALSE)</f>
        <v>45090</v>
      </c>
      <c r="K27" s="63">
        <v>22.5</v>
      </c>
      <c r="L27" s="63">
        <v>22.5</v>
      </c>
      <c r="M27" s="63">
        <v>15</v>
      </c>
      <c r="N27" s="63">
        <v>30</v>
      </c>
      <c r="O27" s="63">
        <v>20</v>
      </c>
      <c r="P27" s="63">
        <v>40</v>
      </c>
      <c r="R27" s="40">
        <f>VLOOKUP($A27,'Date Reference'!$K$6:$L$36,2,FALSE)</f>
        <v>45090</v>
      </c>
      <c r="S27" s="63">
        <v>22.5</v>
      </c>
      <c r="T27" s="63">
        <v>30</v>
      </c>
      <c r="U27" s="63">
        <v>22.5</v>
      </c>
      <c r="V27" s="63">
        <v>30</v>
      </c>
      <c r="W27" s="63">
        <v>20</v>
      </c>
      <c r="X27" s="63">
        <v>30</v>
      </c>
      <c r="Y27" s="62"/>
      <c r="Z27" s="60">
        <f>VLOOKUP($A27,'Date Reference'!$K$6:$L$36,2,FALSE)</f>
        <v>45090</v>
      </c>
      <c r="AA27" s="63">
        <v>15</v>
      </c>
      <c r="AB27" s="63">
        <v>22.5</v>
      </c>
      <c r="AC27" s="63">
        <v>15</v>
      </c>
      <c r="AD27" s="63">
        <v>22.5</v>
      </c>
      <c r="AE27" s="63">
        <v>20</v>
      </c>
      <c r="AF27" s="63">
        <v>20</v>
      </c>
      <c r="AG27" s="62"/>
      <c r="AH27" s="60">
        <f>VLOOKUP($A27,'Date Reference'!$K$6:$L$36,2,FALSE)</f>
        <v>45090</v>
      </c>
      <c r="AI27" s="63">
        <v>15</v>
      </c>
      <c r="AJ27" s="63">
        <v>37.5</v>
      </c>
      <c r="AK27" s="63">
        <v>15</v>
      </c>
      <c r="AL27" s="63">
        <v>37.5</v>
      </c>
      <c r="AM27" s="63">
        <v>20</v>
      </c>
      <c r="AN27" s="63">
        <v>30</v>
      </c>
      <c r="AO27" s="62"/>
      <c r="AP27" s="60">
        <f>VLOOKUP($A27,'Date Reference'!$K$6:$L$36,2,FALSE)</f>
        <v>45090</v>
      </c>
      <c r="AQ27" s="63">
        <v>22.5</v>
      </c>
      <c r="AR27" s="63">
        <v>30</v>
      </c>
      <c r="AS27" s="63">
        <v>22.5</v>
      </c>
      <c r="AT27" s="63">
        <v>30</v>
      </c>
      <c r="AU27" s="63">
        <v>20</v>
      </c>
      <c r="AV27" s="63">
        <v>20</v>
      </c>
    </row>
    <row r="28" spans="1:48" x14ac:dyDescent="0.25">
      <c r="A28">
        <v>14</v>
      </c>
      <c r="B28" s="40">
        <f>VLOOKUP($A28,'Date Reference'!$K$6:$L$36,2,FALSE)</f>
        <v>45091</v>
      </c>
      <c r="C28" s="63">
        <v>15</v>
      </c>
      <c r="D28" s="63">
        <v>37.5</v>
      </c>
      <c r="E28" s="63">
        <v>15</v>
      </c>
      <c r="F28" s="63">
        <v>37.5</v>
      </c>
      <c r="G28" s="63">
        <v>20</v>
      </c>
      <c r="H28" s="63">
        <v>30</v>
      </c>
      <c r="J28" s="40">
        <f>VLOOKUP($A28,'Date Reference'!$K$6:$L$36,2,FALSE)</f>
        <v>45091</v>
      </c>
      <c r="K28" s="63">
        <v>22.5</v>
      </c>
      <c r="L28" s="63">
        <v>22.5</v>
      </c>
      <c r="M28" s="63">
        <v>30</v>
      </c>
      <c r="N28" s="63">
        <v>22.5</v>
      </c>
      <c r="O28" s="63">
        <v>20</v>
      </c>
      <c r="P28" s="63">
        <v>30</v>
      </c>
      <c r="R28" s="40">
        <f>VLOOKUP($A28,'Date Reference'!$K$6:$L$36,2,FALSE)</f>
        <v>45091</v>
      </c>
      <c r="S28" s="63">
        <v>22.5</v>
      </c>
      <c r="T28" s="63">
        <v>30</v>
      </c>
      <c r="U28" s="63">
        <v>15</v>
      </c>
      <c r="V28" s="63">
        <v>37.5</v>
      </c>
      <c r="W28" s="63">
        <v>30</v>
      </c>
      <c r="X28" s="63">
        <v>20</v>
      </c>
      <c r="Y28" s="62"/>
      <c r="Z28" s="60">
        <f>VLOOKUP($A28,'Date Reference'!$K$6:$L$36,2,FALSE)</f>
        <v>45091</v>
      </c>
      <c r="AA28" s="63">
        <v>15</v>
      </c>
      <c r="AB28" s="63">
        <v>22.5</v>
      </c>
      <c r="AC28" s="63">
        <v>15</v>
      </c>
      <c r="AD28" s="63">
        <v>22.5</v>
      </c>
      <c r="AE28" s="63">
        <v>20</v>
      </c>
      <c r="AF28" s="63">
        <v>20</v>
      </c>
      <c r="AG28" s="62"/>
      <c r="AH28" s="60">
        <f>VLOOKUP($A28,'Date Reference'!$K$6:$L$36,2,FALSE)</f>
        <v>45091</v>
      </c>
      <c r="AI28" s="63">
        <v>15</v>
      </c>
      <c r="AJ28" s="63">
        <v>37.5</v>
      </c>
      <c r="AK28" s="63">
        <v>15</v>
      </c>
      <c r="AL28" s="63">
        <v>37.5</v>
      </c>
      <c r="AM28" s="63">
        <v>20</v>
      </c>
      <c r="AN28" s="63">
        <v>30</v>
      </c>
      <c r="AO28" s="62"/>
      <c r="AP28" s="60">
        <f>VLOOKUP($A28,'Date Reference'!$K$6:$L$36,2,FALSE)</f>
        <v>45091</v>
      </c>
      <c r="AQ28" s="63">
        <v>15</v>
      </c>
      <c r="AR28" s="63">
        <v>30</v>
      </c>
      <c r="AS28" s="63">
        <v>22.5</v>
      </c>
      <c r="AT28" s="63">
        <v>22.5</v>
      </c>
      <c r="AU28" s="63">
        <v>20</v>
      </c>
      <c r="AV28" s="63">
        <v>20</v>
      </c>
    </row>
    <row r="29" spans="1:48" x14ac:dyDescent="0.25">
      <c r="A29">
        <v>15</v>
      </c>
      <c r="B29" s="40">
        <f>VLOOKUP($A29,'Date Reference'!$K$6:$L$36,2,FALSE)</f>
        <v>45092</v>
      </c>
      <c r="C29" s="63">
        <v>15</v>
      </c>
      <c r="D29" s="63">
        <v>37.5</v>
      </c>
      <c r="E29" s="63">
        <v>15</v>
      </c>
      <c r="F29" s="63">
        <v>30</v>
      </c>
      <c r="G29" s="63">
        <v>20</v>
      </c>
      <c r="H29" s="63">
        <v>30</v>
      </c>
      <c r="J29" s="40">
        <f>VLOOKUP($A29,'Date Reference'!$K$6:$L$36,2,FALSE)</f>
        <v>45092</v>
      </c>
      <c r="K29" s="63">
        <v>22.5</v>
      </c>
      <c r="L29" s="63">
        <v>30</v>
      </c>
      <c r="M29" s="63">
        <v>37.5</v>
      </c>
      <c r="N29" s="63">
        <v>15</v>
      </c>
      <c r="O29" s="63">
        <v>20</v>
      </c>
      <c r="P29" s="63">
        <v>30</v>
      </c>
      <c r="R29" s="40">
        <f>VLOOKUP($A29,'Date Reference'!$K$6:$L$36,2,FALSE)</f>
        <v>45092</v>
      </c>
      <c r="S29" s="63">
        <v>30</v>
      </c>
      <c r="T29" s="63">
        <v>30</v>
      </c>
      <c r="U29" s="63">
        <v>22.5</v>
      </c>
      <c r="V29" s="63">
        <v>30</v>
      </c>
      <c r="W29" s="63">
        <v>20</v>
      </c>
      <c r="X29" s="63">
        <v>30</v>
      </c>
      <c r="Y29" s="62"/>
      <c r="Z29" s="60">
        <f>VLOOKUP($A29,'Date Reference'!$K$6:$L$36,2,FALSE)</f>
        <v>45092</v>
      </c>
      <c r="AA29" s="63">
        <v>15</v>
      </c>
      <c r="AB29" s="63">
        <v>22.5</v>
      </c>
      <c r="AC29" s="63">
        <v>15</v>
      </c>
      <c r="AD29" s="63">
        <v>22.5</v>
      </c>
      <c r="AE29" s="63">
        <v>20</v>
      </c>
      <c r="AF29" s="63">
        <v>20</v>
      </c>
      <c r="AG29" s="62"/>
      <c r="AH29" s="60">
        <f>VLOOKUP($A29,'Date Reference'!$K$6:$L$36,2,FALSE)</f>
        <v>45092</v>
      </c>
      <c r="AI29" s="63">
        <v>15</v>
      </c>
      <c r="AJ29" s="63">
        <v>30</v>
      </c>
      <c r="AK29" s="63">
        <v>15</v>
      </c>
      <c r="AL29" s="63">
        <v>30</v>
      </c>
      <c r="AM29" s="63">
        <v>20</v>
      </c>
      <c r="AN29" s="63">
        <v>30</v>
      </c>
      <c r="AO29" s="62"/>
      <c r="AP29" s="60">
        <f>VLOOKUP($A29,'Date Reference'!$K$6:$L$36,2,FALSE)</f>
        <v>45092</v>
      </c>
      <c r="AQ29" s="63">
        <v>22.5</v>
      </c>
      <c r="AR29" s="63">
        <v>30</v>
      </c>
      <c r="AS29" s="63">
        <v>22.5</v>
      </c>
      <c r="AT29" s="63">
        <v>30</v>
      </c>
      <c r="AU29" s="63">
        <v>20</v>
      </c>
      <c r="AV29" s="63">
        <v>30</v>
      </c>
    </row>
    <row r="30" spans="1:48" x14ac:dyDescent="0.25">
      <c r="A30">
        <v>16</v>
      </c>
      <c r="B30" s="40">
        <f>VLOOKUP($A30,'Date Reference'!$K$6:$L$36,2,FALSE)</f>
        <v>45093</v>
      </c>
      <c r="C30" s="63">
        <v>22.5</v>
      </c>
      <c r="D30" s="63">
        <v>37.5</v>
      </c>
      <c r="E30" s="63">
        <v>15</v>
      </c>
      <c r="F30" s="63">
        <v>37.5</v>
      </c>
      <c r="G30" s="63">
        <v>20</v>
      </c>
      <c r="H30" s="63">
        <v>20</v>
      </c>
      <c r="J30" s="40">
        <f>VLOOKUP($A30,'Date Reference'!$K$6:$L$36,2,FALSE)</f>
        <v>45093</v>
      </c>
      <c r="K30" s="63">
        <v>22.5</v>
      </c>
      <c r="L30" s="63">
        <v>22.5</v>
      </c>
      <c r="M30" s="63">
        <v>22.5</v>
      </c>
      <c r="N30" s="63">
        <v>30</v>
      </c>
      <c r="O30" s="63">
        <v>20</v>
      </c>
      <c r="P30" s="63">
        <v>20</v>
      </c>
      <c r="R30" s="40">
        <f>VLOOKUP($A30,'Date Reference'!$K$6:$L$36,2,FALSE)</f>
        <v>45093</v>
      </c>
      <c r="S30" s="63">
        <v>22.5</v>
      </c>
      <c r="T30" s="63">
        <v>30</v>
      </c>
      <c r="U30" s="63">
        <v>22.5</v>
      </c>
      <c r="V30" s="63">
        <v>30</v>
      </c>
      <c r="W30" s="63">
        <v>20</v>
      </c>
      <c r="X30" s="63">
        <v>30</v>
      </c>
      <c r="Y30" s="62"/>
      <c r="Z30" s="60">
        <f>VLOOKUP($A30,'Date Reference'!$K$6:$L$36,2,FALSE)</f>
        <v>45093</v>
      </c>
      <c r="AA30" s="63">
        <v>15</v>
      </c>
      <c r="AB30" s="63">
        <v>22.5</v>
      </c>
      <c r="AC30" s="63">
        <v>15</v>
      </c>
      <c r="AD30" s="63">
        <v>22.5</v>
      </c>
      <c r="AE30" s="63">
        <v>20</v>
      </c>
      <c r="AF30" s="63">
        <v>20</v>
      </c>
      <c r="AG30" s="62"/>
      <c r="AH30" s="60">
        <f>VLOOKUP($A30,'Date Reference'!$K$6:$L$36,2,FALSE)</f>
        <v>45093</v>
      </c>
      <c r="AI30" s="63">
        <v>15</v>
      </c>
      <c r="AJ30" s="63">
        <v>37.5</v>
      </c>
      <c r="AK30" s="63">
        <v>15</v>
      </c>
      <c r="AL30" s="63">
        <v>30</v>
      </c>
      <c r="AM30" s="63">
        <v>20</v>
      </c>
      <c r="AN30" s="63">
        <v>30</v>
      </c>
      <c r="AO30" s="62"/>
      <c r="AP30" s="60">
        <f>VLOOKUP($A30,'Date Reference'!$K$6:$L$36,2,FALSE)</f>
        <v>45093</v>
      </c>
      <c r="AQ30" s="63">
        <v>22.5</v>
      </c>
      <c r="AR30" s="63">
        <v>30</v>
      </c>
      <c r="AS30" s="63">
        <v>22.5</v>
      </c>
      <c r="AT30" s="63">
        <v>30</v>
      </c>
      <c r="AU30" s="63">
        <v>20</v>
      </c>
      <c r="AV30" s="63">
        <v>40</v>
      </c>
    </row>
    <row r="31" spans="1:48" x14ac:dyDescent="0.25">
      <c r="A31">
        <v>17</v>
      </c>
      <c r="B31" s="40">
        <f>VLOOKUP($A31,'Date Reference'!$K$6:$L$36,2,FALSE)</f>
        <v>45094</v>
      </c>
      <c r="C31" s="63">
        <v>15</v>
      </c>
      <c r="D31" s="63">
        <v>22.5</v>
      </c>
      <c r="E31" s="63">
        <v>15</v>
      </c>
      <c r="F31" s="63">
        <v>30</v>
      </c>
      <c r="G31" s="63">
        <v>20</v>
      </c>
      <c r="H31" s="63">
        <v>10</v>
      </c>
      <c r="J31" s="40">
        <f>VLOOKUP($A31,'Date Reference'!$K$6:$L$36,2,FALSE)</f>
        <v>45094</v>
      </c>
      <c r="K31" s="63">
        <v>15</v>
      </c>
      <c r="L31" s="63">
        <v>30</v>
      </c>
      <c r="M31" s="63">
        <v>30</v>
      </c>
      <c r="N31" s="63">
        <v>15</v>
      </c>
      <c r="O31" s="63">
        <v>20</v>
      </c>
      <c r="P31" s="63">
        <v>20</v>
      </c>
      <c r="R31" s="40">
        <f>VLOOKUP($A31,'Date Reference'!$K$6:$L$36,2,FALSE)</f>
        <v>45094</v>
      </c>
      <c r="S31" s="63">
        <v>30</v>
      </c>
      <c r="T31" s="63">
        <v>30</v>
      </c>
      <c r="U31" s="63">
        <v>22.5</v>
      </c>
      <c r="V31" s="63">
        <v>30</v>
      </c>
      <c r="W31" s="63">
        <v>20</v>
      </c>
      <c r="X31" s="63">
        <v>30</v>
      </c>
      <c r="Y31" s="62"/>
      <c r="Z31" s="60">
        <f>VLOOKUP($A31,'Date Reference'!$K$6:$L$36,2,FALSE)</f>
        <v>45094</v>
      </c>
      <c r="AA31" s="63">
        <v>15</v>
      </c>
      <c r="AB31" s="63">
        <v>22.5</v>
      </c>
      <c r="AC31" s="63">
        <v>15</v>
      </c>
      <c r="AD31" s="63">
        <v>22.5</v>
      </c>
      <c r="AE31" s="63">
        <v>20</v>
      </c>
      <c r="AF31" s="63">
        <v>20</v>
      </c>
      <c r="AG31" s="62"/>
      <c r="AH31" s="60">
        <f>VLOOKUP($A31,'Date Reference'!$K$6:$L$36,2,FALSE)</f>
        <v>45094</v>
      </c>
      <c r="AI31" s="63">
        <v>15</v>
      </c>
      <c r="AJ31" s="63">
        <v>30</v>
      </c>
      <c r="AK31" s="63">
        <v>15</v>
      </c>
      <c r="AL31" s="63">
        <v>37.5</v>
      </c>
      <c r="AM31" s="63">
        <v>20</v>
      </c>
      <c r="AN31" s="63">
        <v>30</v>
      </c>
      <c r="AO31" s="62"/>
      <c r="AP31" s="60">
        <f>VLOOKUP($A31,'Date Reference'!$K$6:$L$36,2,FALSE)</f>
        <v>45094</v>
      </c>
      <c r="AQ31" s="63">
        <v>22.5</v>
      </c>
      <c r="AR31" s="63">
        <v>37.5</v>
      </c>
      <c r="AS31" s="63">
        <v>30</v>
      </c>
      <c r="AT31" s="63">
        <v>30</v>
      </c>
      <c r="AU31" s="63">
        <v>20</v>
      </c>
      <c r="AV31" s="63">
        <v>40</v>
      </c>
    </row>
    <row r="32" spans="1:48" x14ac:dyDescent="0.25">
      <c r="A32">
        <v>18</v>
      </c>
      <c r="B32" s="40">
        <f>VLOOKUP($A32,'Date Reference'!$K$6:$L$36,2,FALSE)</f>
        <v>45095</v>
      </c>
      <c r="C32" s="63">
        <v>15</v>
      </c>
      <c r="D32" s="63">
        <v>30</v>
      </c>
      <c r="E32" s="63">
        <v>15</v>
      </c>
      <c r="F32" s="63">
        <v>30</v>
      </c>
      <c r="G32" s="63">
        <v>20</v>
      </c>
      <c r="H32" s="63">
        <v>20</v>
      </c>
      <c r="J32" s="40">
        <f>VLOOKUP($A32,'Date Reference'!$K$6:$L$36,2,FALSE)</f>
        <v>45095</v>
      </c>
      <c r="K32" s="63">
        <v>22.5</v>
      </c>
      <c r="L32" s="63">
        <v>22.5</v>
      </c>
      <c r="M32" s="63">
        <v>30</v>
      </c>
      <c r="N32" s="63">
        <v>22.5</v>
      </c>
      <c r="O32" s="63">
        <v>20</v>
      </c>
      <c r="P32" s="63">
        <v>20</v>
      </c>
      <c r="R32" s="40">
        <f>VLOOKUP($A32,'Date Reference'!$K$6:$L$36,2,FALSE)</f>
        <v>45095</v>
      </c>
      <c r="S32" s="63">
        <v>22.5</v>
      </c>
      <c r="T32" s="63">
        <v>30</v>
      </c>
      <c r="U32" s="63">
        <v>22.5</v>
      </c>
      <c r="V32" s="63">
        <v>30</v>
      </c>
      <c r="W32" s="63">
        <v>30</v>
      </c>
      <c r="X32" s="63">
        <v>20</v>
      </c>
      <c r="Y32" s="62"/>
      <c r="Z32" s="60">
        <f>VLOOKUP($A32,'Date Reference'!$K$6:$L$36,2,FALSE)</f>
        <v>45095</v>
      </c>
      <c r="AA32" s="63">
        <v>15</v>
      </c>
      <c r="AB32" s="63">
        <v>22.5</v>
      </c>
      <c r="AC32" s="63">
        <v>15</v>
      </c>
      <c r="AD32" s="63">
        <v>22.5</v>
      </c>
      <c r="AE32" s="63">
        <v>20</v>
      </c>
      <c r="AF32" s="63">
        <v>20</v>
      </c>
      <c r="AG32" s="62"/>
      <c r="AH32" s="60">
        <f>VLOOKUP($A32,'Date Reference'!$K$6:$L$36,2,FALSE)</f>
        <v>45095</v>
      </c>
      <c r="AI32" s="63">
        <v>15</v>
      </c>
      <c r="AJ32" s="63">
        <v>37.5</v>
      </c>
      <c r="AK32" s="63">
        <v>15</v>
      </c>
      <c r="AL32" s="63">
        <v>37.5</v>
      </c>
      <c r="AM32" s="63">
        <v>20</v>
      </c>
      <c r="AN32" s="63">
        <v>30</v>
      </c>
      <c r="AO32" s="62"/>
      <c r="AP32" s="60">
        <f>VLOOKUP($A32,'Date Reference'!$K$6:$L$36,2,FALSE)</f>
        <v>45095</v>
      </c>
      <c r="AQ32" s="63">
        <v>15</v>
      </c>
      <c r="AR32" s="63">
        <v>45</v>
      </c>
      <c r="AS32" s="63">
        <v>30</v>
      </c>
      <c r="AT32" s="63">
        <v>30</v>
      </c>
      <c r="AU32" s="63">
        <v>20</v>
      </c>
      <c r="AV32" s="63">
        <v>40</v>
      </c>
    </row>
    <row r="33" spans="1:48" x14ac:dyDescent="0.25">
      <c r="A33">
        <v>19</v>
      </c>
      <c r="B33" s="40">
        <f>VLOOKUP($A33,'Date Reference'!$K$6:$L$36,2,FALSE)</f>
        <v>45096</v>
      </c>
      <c r="C33" s="63">
        <v>15</v>
      </c>
      <c r="D33" s="63">
        <v>22.5</v>
      </c>
      <c r="E33" s="63">
        <v>15</v>
      </c>
      <c r="F33" s="63">
        <v>22.5</v>
      </c>
      <c r="G33" s="63">
        <v>20</v>
      </c>
      <c r="H33" s="63">
        <v>20</v>
      </c>
      <c r="J33" s="40">
        <f>VLOOKUP($A33,'Date Reference'!$K$6:$L$36,2,FALSE)</f>
        <v>45096</v>
      </c>
      <c r="K33" s="63">
        <v>22.5</v>
      </c>
      <c r="L33" s="63">
        <v>22.5</v>
      </c>
      <c r="M33" s="63">
        <v>22.5</v>
      </c>
      <c r="N33" s="63">
        <v>22.5</v>
      </c>
      <c r="O33" s="63">
        <v>20</v>
      </c>
      <c r="P33" s="63">
        <v>20</v>
      </c>
      <c r="R33" s="40">
        <f>VLOOKUP($A33,'Date Reference'!$K$6:$L$36,2,FALSE)</f>
        <v>45096</v>
      </c>
      <c r="S33" s="63">
        <v>15</v>
      </c>
      <c r="T33" s="63">
        <v>37.5</v>
      </c>
      <c r="U33" s="63">
        <v>22.5</v>
      </c>
      <c r="V33" s="63">
        <v>30</v>
      </c>
      <c r="W33" s="63">
        <v>20</v>
      </c>
      <c r="X33" s="63">
        <v>20</v>
      </c>
      <c r="Y33" s="62"/>
      <c r="Z33" s="60">
        <f>VLOOKUP($A33,'Date Reference'!$K$6:$L$36,2,FALSE)</f>
        <v>45096</v>
      </c>
      <c r="AA33" s="63">
        <v>15</v>
      </c>
      <c r="AB33" s="63">
        <v>22.5</v>
      </c>
      <c r="AC33" s="63">
        <v>15</v>
      </c>
      <c r="AD33" s="63">
        <v>22.5</v>
      </c>
      <c r="AE33" s="63">
        <v>20</v>
      </c>
      <c r="AF33" s="63">
        <v>20</v>
      </c>
      <c r="AG33" s="62"/>
      <c r="AH33" s="60">
        <f>VLOOKUP($A33,'Date Reference'!$K$6:$L$36,2,FALSE)</f>
        <v>45096</v>
      </c>
      <c r="AI33" s="63">
        <v>15</v>
      </c>
      <c r="AJ33" s="63">
        <v>37.5</v>
      </c>
      <c r="AK33" s="63">
        <v>15</v>
      </c>
      <c r="AL33" s="63">
        <v>37.5</v>
      </c>
      <c r="AM33" s="63">
        <v>20</v>
      </c>
      <c r="AN33" s="63">
        <v>30</v>
      </c>
      <c r="AO33" s="62"/>
      <c r="AP33" s="60">
        <f>VLOOKUP($A33,'Date Reference'!$K$6:$L$36,2,FALSE)</f>
        <v>45096</v>
      </c>
      <c r="AQ33" s="63">
        <v>22.5</v>
      </c>
      <c r="AR33" s="63">
        <v>37.5</v>
      </c>
      <c r="AS33" s="63">
        <v>22.5</v>
      </c>
      <c r="AT33" s="63">
        <v>45</v>
      </c>
      <c r="AU33" s="63">
        <v>20</v>
      </c>
      <c r="AV33" s="63">
        <v>40</v>
      </c>
    </row>
    <row r="34" spans="1:48" x14ac:dyDescent="0.25">
      <c r="A34">
        <v>20</v>
      </c>
      <c r="B34" s="40">
        <f>VLOOKUP($A34,'Date Reference'!$K$6:$L$36,2,FALSE)</f>
        <v>45097</v>
      </c>
      <c r="C34" s="63">
        <v>15</v>
      </c>
      <c r="D34" s="63">
        <v>22.5</v>
      </c>
      <c r="E34" s="63">
        <v>15</v>
      </c>
      <c r="F34" s="63">
        <v>22.5</v>
      </c>
      <c r="G34" s="63">
        <v>20</v>
      </c>
      <c r="H34" s="63">
        <v>20</v>
      </c>
      <c r="J34" s="40">
        <f>VLOOKUP($A34,'Date Reference'!$K$6:$L$36,2,FALSE)</f>
        <v>45097</v>
      </c>
      <c r="K34" s="63">
        <v>15</v>
      </c>
      <c r="L34" s="63">
        <v>30</v>
      </c>
      <c r="M34" s="63">
        <v>22.5</v>
      </c>
      <c r="N34" s="63">
        <v>22.5</v>
      </c>
      <c r="O34" s="63">
        <v>20</v>
      </c>
      <c r="P34" s="63">
        <v>20</v>
      </c>
      <c r="R34" s="40">
        <f>VLOOKUP($A34,'Date Reference'!$K$6:$L$36,2,FALSE)</f>
        <v>45097</v>
      </c>
      <c r="S34" s="63">
        <v>30</v>
      </c>
      <c r="T34" s="63">
        <v>30</v>
      </c>
      <c r="U34" s="63">
        <v>15</v>
      </c>
      <c r="V34" s="63">
        <v>37.5</v>
      </c>
      <c r="W34" s="63">
        <v>20</v>
      </c>
      <c r="X34" s="63">
        <v>30</v>
      </c>
      <c r="Y34" s="62"/>
      <c r="Z34" s="60">
        <f>VLOOKUP($A34,'Date Reference'!$K$6:$L$36,2,FALSE)</f>
        <v>45097</v>
      </c>
      <c r="AA34" s="63">
        <v>15</v>
      </c>
      <c r="AB34" s="63">
        <v>22.5</v>
      </c>
      <c r="AC34" s="63">
        <v>15</v>
      </c>
      <c r="AD34" s="63">
        <v>30</v>
      </c>
      <c r="AE34" s="63">
        <v>20</v>
      </c>
      <c r="AF34" s="63">
        <v>20</v>
      </c>
      <c r="AG34" s="62"/>
      <c r="AH34" s="60">
        <f>VLOOKUP($A34,'Date Reference'!$K$6:$L$36,2,FALSE)</f>
        <v>45097</v>
      </c>
      <c r="AI34" s="63">
        <v>15</v>
      </c>
      <c r="AJ34" s="63">
        <v>37.5</v>
      </c>
      <c r="AK34" s="63">
        <v>15</v>
      </c>
      <c r="AL34" s="63">
        <v>37.5</v>
      </c>
      <c r="AM34" s="63">
        <v>20</v>
      </c>
      <c r="AN34" s="63">
        <v>30</v>
      </c>
      <c r="AO34" s="62"/>
      <c r="AP34" s="60">
        <f>VLOOKUP($A34,'Date Reference'!$K$6:$L$36,2,FALSE)</f>
        <v>45097</v>
      </c>
      <c r="AQ34" s="63">
        <v>22.5</v>
      </c>
      <c r="AR34" s="63">
        <v>30</v>
      </c>
      <c r="AS34" s="63">
        <v>22.5</v>
      </c>
      <c r="AT34" s="63">
        <v>30</v>
      </c>
      <c r="AU34" s="63">
        <v>20</v>
      </c>
      <c r="AV34" s="63">
        <v>40</v>
      </c>
    </row>
    <row r="35" spans="1:48" x14ac:dyDescent="0.25">
      <c r="A35">
        <v>21</v>
      </c>
      <c r="B35" s="40">
        <f>VLOOKUP($A35,'Date Reference'!$K$6:$L$36,2,FALSE)</f>
        <v>45098</v>
      </c>
      <c r="C35" s="63">
        <v>15</v>
      </c>
      <c r="D35" s="63">
        <v>22.5</v>
      </c>
      <c r="E35" s="63">
        <v>15</v>
      </c>
      <c r="F35" s="63">
        <v>22.5</v>
      </c>
      <c r="G35" s="63">
        <v>20</v>
      </c>
      <c r="H35" s="63">
        <v>20</v>
      </c>
      <c r="J35" s="40">
        <f>VLOOKUP($A35,'Date Reference'!$K$6:$L$36,2,FALSE)</f>
        <v>45098</v>
      </c>
      <c r="K35" s="63">
        <v>22.5</v>
      </c>
      <c r="L35" s="63">
        <v>30</v>
      </c>
      <c r="M35" s="63">
        <v>22.5</v>
      </c>
      <c r="N35" s="63">
        <v>30</v>
      </c>
      <c r="O35" s="63">
        <v>20</v>
      </c>
      <c r="P35" s="63">
        <v>20</v>
      </c>
      <c r="R35" s="40">
        <f>VLOOKUP($A35,'Date Reference'!$K$6:$L$36,2,FALSE)</f>
        <v>45098</v>
      </c>
      <c r="S35" s="63">
        <v>22.5</v>
      </c>
      <c r="T35" s="63">
        <v>30</v>
      </c>
      <c r="U35" s="63">
        <v>22.5</v>
      </c>
      <c r="V35" s="63">
        <v>30</v>
      </c>
      <c r="W35" s="63">
        <v>20</v>
      </c>
      <c r="X35" s="63">
        <v>30</v>
      </c>
      <c r="Y35" s="62"/>
      <c r="Z35" s="60">
        <f>VLOOKUP($A35,'Date Reference'!$K$6:$L$36,2,FALSE)</f>
        <v>45098</v>
      </c>
      <c r="AA35" s="63">
        <v>15</v>
      </c>
      <c r="AB35" s="63">
        <v>30</v>
      </c>
      <c r="AC35" s="63">
        <v>15</v>
      </c>
      <c r="AD35" s="63">
        <v>30</v>
      </c>
      <c r="AE35" s="63">
        <v>20</v>
      </c>
      <c r="AF35" s="63">
        <v>20</v>
      </c>
      <c r="AG35" s="62"/>
      <c r="AH35" s="60">
        <f>VLOOKUP($A35,'Date Reference'!$K$6:$L$36,2,FALSE)</f>
        <v>45098</v>
      </c>
      <c r="AI35" s="63">
        <v>15</v>
      </c>
      <c r="AJ35" s="63">
        <v>30</v>
      </c>
      <c r="AK35" s="63">
        <v>15</v>
      </c>
      <c r="AL35" s="63">
        <v>37.5</v>
      </c>
      <c r="AM35" s="63">
        <v>20</v>
      </c>
      <c r="AN35" s="63">
        <v>30</v>
      </c>
      <c r="AO35" s="62"/>
      <c r="AP35" s="60">
        <f>VLOOKUP($A35,'Date Reference'!$K$6:$L$36,2,FALSE)</f>
        <v>45098</v>
      </c>
      <c r="AQ35" s="63">
        <v>22.5</v>
      </c>
      <c r="AR35" s="63">
        <v>30</v>
      </c>
      <c r="AS35" s="63">
        <v>22.5</v>
      </c>
      <c r="AT35" s="63">
        <v>30</v>
      </c>
      <c r="AU35" s="63">
        <v>20</v>
      </c>
      <c r="AV35" s="63">
        <v>40</v>
      </c>
    </row>
    <row r="36" spans="1:48" x14ac:dyDescent="0.25">
      <c r="A36">
        <v>22</v>
      </c>
      <c r="B36" s="40">
        <f>VLOOKUP($A36,'Date Reference'!$K$6:$L$36,2,FALSE)</f>
        <v>45099</v>
      </c>
      <c r="C36" s="63">
        <v>15</v>
      </c>
      <c r="D36" s="63">
        <v>22.5</v>
      </c>
      <c r="E36" s="63">
        <v>15</v>
      </c>
      <c r="F36" s="63">
        <v>30</v>
      </c>
      <c r="G36" s="63">
        <v>20</v>
      </c>
      <c r="H36" s="63">
        <v>20</v>
      </c>
      <c r="J36" s="40">
        <f>VLOOKUP($A36,'Date Reference'!$K$6:$L$36,2,FALSE)</f>
        <v>45099</v>
      </c>
      <c r="K36" s="63">
        <v>22.5</v>
      </c>
      <c r="L36" s="63">
        <v>22.5</v>
      </c>
      <c r="M36" s="63">
        <v>15</v>
      </c>
      <c r="N36" s="63">
        <v>30</v>
      </c>
      <c r="O36" s="63">
        <v>20</v>
      </c>
      <c r="P36" s="63">
        <v>20</v>
      </c>
      <c r="R36" s="40">
        <f>VLOOKUP($A36,'Date Reference'!$K$6:$L$36,2,FALSE)</f>
        <v>45099</v>
      </c>
      <c r="S36" s="63">
        <v>30</v>
      </c>
      <c r="T36" s="63">
        <v>30</v>
      </c>
      <c r="U36" s="63">
        <v>22.5</v>
      </c>
      <c r="V36" s="63">
        <v>30</v>
      </c>
      <c r="W36" s="63">
        <v>30</v>
      </c>
      <c r="X36" s="63">
        <v>30</v>
      </c>
      <c r="Y36" s="62"/>
      <c r="Z36" s="60">
        <f>VLOOKUP($A36,'Date Reference'!$K$6:$L$36,2,FALSE)</f>
        <v>45099</v>
      </c>
      <c r="AA36" s="63">
        <v>15</v>
      </c>
      <c r="AB36" s="63">
        <v>30</v>
      </c>
      <c r="AC36" s="63">
        <v>15</v>
      </c>
      <c r="AD36" s="63">
        <v>30</v>
      </c>
      <c r="AE36" s="63">
        <v>20</v>
      </c>
      <c r="AF36" s="63">
        <v>20</v>
      </c>
      <c r="AG36" s="62"/>
      <c r="AH36" s="60">
        <f>VLOOKUP($A36,'Date Reference'!$K$6:$L$36,2,FALSE)</f>
        <v>45099</v>
      </c>
      <c r="AI36" s="63">
        <v>15</v>
      </c>
      <c r="AJ36" s="63">
        <v>37.5</v>
      </c>
      <c r="AK36" s="63">
        <v>15</v>
      </c>
      <c r="AL36" s="63">
        <v>37.5</v>
      </c>
      <c r="AM36" s="63">
        <v>20</v>
      </c>
      <c r="AN36" s="63">
        <v>30</v>
      </c>
      <c r="AO36" s="62"/>
      <c r="AP36" s="60">
        <f>VLOOKUP($A36,'Date Reference'!$K$6:$L$36,2,FALSE)</f>
        <v>45099</v>
      </c>
      <c r="AQ36" s="63">
        <v>22.5</v>
      </c>
      <c r="AR36" s="63">
        <v>30</v>
      </c>
      <c r="AS36" s="63">
        <v>22.5</v>
      </c>
      <c r="AT36" s="63">
        <v>30</v>
      </c>
      <c r="AU36" s="63">
        <v>30</v>
      </c>
      <c r="AV36" s="63">
        <v>30</v>
      </c>
    </row>
    <row r="37" spans="1:48" x14ac:dyDescent="0.25">
      <c r="A37">
        <v>23</v>
      </c>
      <c r="B37" s="40">
        <f>VLOOKUP($A37,'Date Reference'!$K$6:$L$36,2,FALSE)</f>
        <v>45100</v>
      </c>
      <c r="C37" s="63">
        <v>15</v>
      </c>
      <c r="D37" s="63">
        <v>30</v>
      </c>
      <c r="E37" s="63">
        <v>15</v>
      </c>
      <c r="F37" s="63">
        <v>30</v>
      </c>
      <c r="G37" s="63">
        <v>10</v>
      </c>
      <c r="H37" s="63">
        <v>10</v>
      </c>
      <c r="J37" s="40">
        <f>VLOOKUP($A37,'Date Reference'!$K$6:$L$36,2,FALSE)</f>
        <v>45100</v>
      </c>
      <c r="K37" s="63">
        <v>30</v>
      </c>
      <c r="L37" s="63">
        <v>15</v>
      </c>
      <c r="M37" s="63">
        <v>22.5</v>
      </c>
      <c r="N37" s="63">
        <v>22.5</v>
      </c>
      <c r="O37" s="63">
        <v>20</v>
      </c>
      <c r="P37" s="63">
        <v>20</v>
      </c>
      <c r="R37" s="40">
        <f>VLOOKUP($A37,'Date Reference'!$K$6:$L$36,2,FALSE)</f>
        <v>45100</v>
      </c>
      <c r="S37" s="63">
        <v>22.5</v>
      </c>
      <c r="T37" s="63">
        <v>30</v>
      </c>
      <c r="U37" s="63">
        <v>22.5</v>
      </c>
      <c r="V37" s="63">
        <v>30</v>
      </c>
      <c r="W37" s="63">
        <v>20</v>
      </c>
      <c r="X37" s="63">
        <v>20</v>
      </c>
      <c r="Y37" s="62"/>
      <c r="Z37" s="60">
        <f>VLOOKUP($A37,'Date Reference'!$K$6:$L$36,2,FALSE)</f>
        <v>45100</v>
      </c>
      <c r="AA37" s="63">
        <v>15</v>
      </c>
      <c r="AB37" s="63">
        <v>30</v>
      </c>
      <c r="AC37" s="63">
        <v>15</v>
      </c>
      <c r="AD37" s="63">
        <v>30</v>
      </c>
      <c r="AE37" s="63">
        <v>20</v>
      </c>
      <c r="AF37" s="63">
        <v>20</v>
      </c>
      <c r="AG37" s="62"/>
      <c r="AH37" s="60">
        <f>VLOOKUP($A37,'Date Reference'!$K$6:$L$36,2,FALSE)</f>
        <v>45100</v>
      </c>
      <c r="AI37" s="63">
        <v>15</v>
      </c>
      <c r="AJ37" s="63">
        <v>37.5</v>
      </c>
      <c r="AK37" s="63">
        <v>15</v>
      </c>
      <c r="AL37" s="63">
        <v>37.5</v>
      </c>
      <c r="AM37" s="63">
        <v>20</v>
      </c>
      <c r="AN37" s="63">
        <v>30</v>
      </c>
      <c r="AO37" s="62"/>
      <c r="AP37" s="60">
        <f>VLOOKUP($A37,'Date Reference'!$K$6:$L$36,2,FALSE)</f>
        <v>45100</v>
      </c>
      <c r="AQ37" s="63">
        <v>22.5</v>
      </c>
      <c r="AR37" s="63">
        <v>30</v>
      </c>
      <c r="AS37" s="63">
        <v>22.5</v>
      </c>
      <c r="AT37" s="63">
        <v>30</v>
      </c>
      <c r="AU37" s="63">
        <v>20</v>
      </c>
      <c r="AV37" s="63">
        <v>30</v>
      </c>
    </row>
    <row r="38" spans="1:48" x14ac:dyDescent="0.25">
      <c r="A38">
        <v>24</v>
      </c>
      <c r="B38" s="40">
        <f>VLOOKUP($A38,'Date Reference'!$K$6:$L$36,2,FALSE)</f>
        <v>45101</v>
      </c>
      <c r="C38" s="63">
        <v>15</v>
      </c>
      <c r="D38" s="63">
        <v>30</v>
      </c>
      <c r="E38" s="63">
        <v>15</v>
      </c>
      <c r="F38" s="63">
        <v>30</v>
      </c>
      <c r="G38" s="64">
        <v>20</v>
      </c>
      <c r="H38" s="63">
        <v>10</v>
      </c>
      <c r="J38" s="40">
        <f>VLOOKUP($A38,'Date Reference'!$K$6:$L$36,2,FALSE)</f>
        <v>45101</v>
      </c>
      <c r="K38" s="63">
        <v>22.5</v>
      </c>
      <c r="L38" s="63">
        <v>22.5</v>
      </c>
      <c r="M38" s="63">
        <v>22.5</v>
      </c>
      <c r="N38" s="63">
        <v>22.5</v>
      </c>
      <c r="O38" s="64">
        <v>20</v>
      </c>
      <c r="P38" s="63">
        <v>20</v>
      </c>
      <c r="R38" s="40">
        <f>VLOOKUP($A38,'Date Reference'!$K$6:$L$36,2,FALSE)</f>
        <v>45101</v>
      </c>
      <c r="S38" s="63">
        <v>30</v>
      </c>
      <c r="T38" s="63">
        <v>30</v>
      </c>
      <c r="U38" s="63">
        <v>22.5</v>
      </c>
      <c r="V38" s="63">
        <v>30</v>
      </c>
      <c r="W38" s="64">
        <v>20</v>
      </c>
      <c r="X38" s="63">
        <v>40</v>
      </c>
      <c r="Y38" s="62"/>
      <c r="Z38" s="60">
        <f>VLOOKUP($A38,'Date Reference'!$K$6:$L$36,2,FALSE)</f>
        <v>45101</v>
      </c>
      <c r="AA38" s="63">
        <v>15</v>
      </c>
      <c r="AB38" s="63">
        <v>30</v>
      </c>
      <c r="AC38" s="63">
        <v>15</v>
      </c>
      <c r="AD38" s="63">
        <v>30</v>
      </c>
      <c r="AE38" s="64">
        <v>20</v>
      </c>
      <c r="AF38" s="63">
        <v>20</v>
      </c>
      <c r="AG38" s="62"/>
      <c r="AH38" s="60">
        <f>VLOOKUP($A38,'Date Reference'!$K$6:$L$36,2,FALSE)</f>
        <v>45101</v>
      </c>
      <c r="AI38" s="63">
        <v>15</v>
      </c>
      <c r="AJ38" s="63">
        <v>37.5</v>
      </c>
      <c r="AK38" s="63">
        <v>15</v>
      </c>
      <c r="AL38" s="63">
        <v>37.5</v>
      </c>
      <c r="AM38" s="64">
        <v>20</v>
      </c>
      <c r="AN38" s="63">
        <v>30</v>
      </c>
      <c r="AO38" s="62"/>
      <c r="AP38" s="60">
        <f>VLOOKUP($A38,'Date Reference'!$K$6:$L$36,2,FALSE)</f>
        <v>45101</v>
      </c>
      <c r="AQ38" s="63">
        <v>22.5</v>
      </c>
      <c r="AR38" s="63">
        <v>30</v>
      </c>
      <c r="AS38" s="63">
        <v>22.5</v>
      </c>
      <c r="AT38" s="63">
        <v>30</v>
      </c>
      <c r="AU38" s="64">
        <v>20</v>
      </c>
      <c r="AV38" s="63">
        <v>30</v>
      </c>
    </row>
    <row r="39" spans="1:48" x14ac:dyDescent="0.25">
      <c r="A39">
        <v>25</v>
      </c>
      <c r="B39" s="40">
        <f>VLOOKUP($A39,'Date Reference'!$K$6:$L$36,2,FALSE)</f>
        <v>45102</v>
      </c>
      <c r="C39" s="63">
        <v>15</v>
      </c>
      <c r="D39" s="63">
        <v>30</v>
      </c>
      <c r="E39" s="63">
        <v>15</v>
      </c>
      <c r="F39" s="63">
        <v>22.5</v>
      </c>
      <c r="G39" s="64">
        <v>20</v>
      </c>
      <c r="H39" s="63">
        <v>20</v>
      </c>
      <c r="J39" s="40">
        <f>VLOOKUP($A39,'Date Reference'!$K$6:$L$36,2,FALSE)</f>
        <v>45102</v>
      </c>
      <c r="K39" s="63">
        <v>15</v>
      </c>
      <c r="L39" s="63">
        <v>30</v>
      </c>
      <c r="M39" s="63">
        <v>22.5</v>
      </c>
      <c r="N39" s="63">
        <v>22.5</v>
      </c>
      <c r="O39" s="64">
        <v>30</v>
      </c>
      <c r="P39" s="63">
        <v>30</v>
      </c>
      <c r="R39" s="40">
        <f>VLOOKUP($A39,'Date Reference'!$K$6:$L$36,2,FALSE)</f>
        <v>45102</v>
      </c>
      <c r="S39" s="63">
        <v>22.5</v>
      </c>
      <c r="T39" s="63">
        <v>30</v>
      </c>
      <c r="U39" s="63">
        <v>22.5</v>
      </c>
      <c r="V39" s="63">
        <v>30</v>
      </c>
      <c r="W39" s="64">
        <v>20</v>
      </c>
      <c r="X39" s="63">
        <v>30</v>
      </c>
      <c r="Y39" s="62"/>
      <c r="Z39" s="60">
        <f>VLOOKUP($A39,'Date Reference'!$K$6:$L$36,2,FALSE)</f>
        <v>45102</v>
      </c>
      <c r="AA39" s="63">
        <v>15</v>
      </c>
      <c r="AB39" s="63">
        <v>30</v>
      </c>
      <c r="AC39" s="63">
        <v>15</v>
      </c>
      <c r="AD39" s="63">
        <v>30</v>
      </c>
      <c r="AE39" s="64">
        <v>20</v>
      </c>
      <c r="AF39" s="63">
        <v>20</v>
      </c>
      <c r="AG39" s="62"/>
      <c r="AH39" s="60">
        <f>VLOOKUP($A39,'Date Reference'!$K$6:$L$36,2,FALSE)</f>
        <v>45102</v>
      </c>
      <c r="AI39" s="63">
        <v>15</v>
      </c>
      <c r="AJ39" s="63">
        <v>37.5</v>
      </c>
      <c r="AK39" s="63">
        <v>15</v>
      </c>
      <c r="AL39" s="63">
        <v>37.5</v>
      </c>
      <c r="AM39" s="64">
        <v>20</v>
      </c>
      <c r="AN39" s="63">
        <v>30</v>
      </c>
      <c r="AO39" s="62"/>
      <c r="AP39" s="60">
        <f>VLOOKUP($A39,'Date Reference'!$K$6:$L$36,2,FALSE)</f>
        <v>45102</v>
      </c>
      <c r="AQ39" s="63">
        <v>22.5</v>
      </c>
      <c r="AR39" s="63">
        <v>30</v>
      </c>
      <c r="AS39" s="63">
        <v>22.5</v>
      </c>
      <c r="AT39" s="63">
        <v>30</v>
      </c>
      <c r="AU39" s="64">
        <v>20</v>
      </c>
      <c r="AV39" s="63">
        <v>30</v>
      </c>
    </row>
    <row r="40" spans="1:48" x14ac:dyDescent="0.25">
      <c r="A40">
        <v>26</v>
      </c>
      <c r="B40" s="40">
        <f>VLOOKUP($A40,'Date Reference'!$K$6:$L$36,2,FALSE)</f>
        <v>45103</v>
      </c>
      <c r="C40" s="63">
        <v>15</v>
      </c>
      <c r="D40" s="63">
        <v>30</v>
      </c>
      <c r="E40" s="63">
        <v>15</v>
      </c>
      <c r="F40" s="63">
        <v>30</v>
      </c>
      <c r="G40" s="64">
        <v>20</v>
      </c>
      <c r="H40" s="63">
        <v>30</v>
      </c>
      <c r="J40" s="40">
        <f>VLOOKUP($A40,'Date Reference'!$K$6:$L$36,2,FALSE)</f>
        <v>45103</v>
      </c>
      <c r="K40" s="63">
        <v>22.5</v>
      </c>
      <c r="L40" s="63">
        <v>22.5</v>
      </c>
      <c r="M40" s="63">
        <v>22.5</v>
      </c>
      <c r="N40" s="63">
        <v>22.5</v>
      </c>
      <c r="O40" s="64">
        <v>20</v>
      </c>
      <c r="P40" s="63">
        <v>20</v>
      </c>
      <c r="R40" s="40">
        <f>VLOOKUP($A40,'Date Reference'!$K$6:$L$36,2,FALSE)</f>
        <v>45103</v>
      </c>
      <c r="S40" s="63">
        <v>22.5</v>
      </c>
      <c r="T40" s="63">
        <v>22.5</v>
      </c>
      <c r="U40" s="63">
        <v>22.5</v>
      </c>
      <c r="V40" s="63">
        <v>22.5</v>
      </c>
      <c r="W40" s="64">
        <v>30</v>
      </c>
      <c r="X40" s="63">
        <v>30</v>
      </c>
      <c r="Y40" s="62"/>
      <c r="Z40" s="60">
        <f>VLOOKUP($A40,'Date Reference'!$K$6:$L$36,2,FALSE)</f>
        <v>45103</v>
      </c>
      <c r="AA40" s="63">
        <v>15</v>
      </c>
      <c r="AB40" s="63">
        <v>30</v>
      </c>
      <c r="AC40" s="63">
        <v>15</v>
      </c>
      <c r="AD40" s="63">
        <v>30</v>
      </c>
      <c r="AE40" s="64">
        <v>20</v>
      </c>
      <c r="AF40" s="63">
        <v>20</v>
      </c>
      <c r="AG40" s="62"/>
      <c r="AH40" s="60">
        <f>VLOOKUP($A40,'Date Reference'!$K$6:$L$36,2,FALSE)</f>
        <v>45103</v>
      </c>
      <c r="AI40" s="63">
        <v>15</v>
      </c>
      <c r="AJ40" s="63">
        <v>37.5</v>
      </c>
      <c r="AK40" s="63">
        <v>15</v>
      </c>
      <c r="AL40" s="63">
        <v>37.5</v>
      </c>
      <c r="AM40" s="64">
        <v>20</v>
      </c>
      <c r="AN40" s="63">
        <v>30</v>
      </c>
      <c r="AO40" s="62"/>
      <c r="AP40" s="60">
        <f>VLOOKUP($A40,'Date Reference'!$K$6:$L$36,2,FALSE)</f>
        <v>45103</v>
      </c>
      <c r="AQ40" s="63">
        <v>22.5</v>
      </c>
      <c r="AR40" s="63">
        <v>30</v>
      </c>
      <c r="AS40" s="63">
        <v>22.5</v>
      </c>
      <c r="AT40" s="63">
        <v>30</v>
      </c>
      <c r="AU40" s="64">
        <v>20</v>
      </c>
      <c r="AV40" s="63">
        <v>30</v>
      </c>
    </row>
    <row r="41" spans="1:48" x14ac:dyDescent="0.25">
      <c r="A41">
        <v>27</v>
      </c>
      <c r="B41" s="40">
        <f>VLOOKUP($A41,'Date Reference'!$K$6:$L$36,2,FALSE)</f>
        <v>45104</v>
      </c>
      <c r="C41" s="63">
        <v>22.5</v>
      </c>
      <c r="D41" s="63">
        <v>30</v>
      </c>
      <c r="E41" s="63">
        <v>15</v>
      </c>
      <c r="F41" s="63">
        <v>22.5</v>
      </c>
      <c r="G41" s="64">
        <v>20</v>
      </c>
      <c r="H41" s="63">
        <v>30</v>
      </c>
      <c r="J41" s="40">
        <f>VLOOKUP($A41,'Date Reference'!$K$6:$L$36,2,FALSE)</f>
        <v>45104</v>
      </c>
      <c r="K41" s="63">
        <v>30</v>
      </c>
      <c r="L41" s="63">
        <v>22.5</v>
      </c>
      <c r="M41" s="63">
        <v>22.5</v>
      </c>
      <c r="N41" s="63">
        <v>22.5</v>
      </c>
      <c r="O41" s="64">
        <v>20</v>
      </c>
      <c r="P41" s="63">
        <v>20</v>
      </c>
      <c r="R41" s="40">
        <f>VLOOKUP($A41,'Date Reference'!$K$6:$L$36,2,FALSE)</f>
        <v>45104</v>
      </c>
      <c r="S41" s="63">
        <v>22.5</v>
      </c>
      <c r="T41" s="63">
        <v>22.5</v>
      </c>
      <c r="U41" s="63">
        <v>30</v>
      </c>
      <c r="V41" s="63">
        <v>22.5</v>
      </c>
      <c r="W41" s="64">
        <v>30</v>
      </c>
      <c r="X41" s="63">
        <v>20</v>
      </c>
      <c r="Y41" s="62"/>
      <c r="Z41" s="60">
        <f>VLOOKUP($A41,'Date Reference'!$K$6:$L$36,2,FALSE)</f>
        <v>45104</v>
      </c>
      <c r="AA41" s="63">
        <v>15</v>
      </c>
      <c r="AB41" s="63">
        <v>30</v>
      </c>
      <c r="AC41" s="63">
        <v>22.5</v>
      </c>
      <c r="AD41" s="63">
        <v>22.5</v>
      </c>
      <c r="AE41" s="64">
        <v>20</v>
      </c>
      <c r="AF41" s="63">
        <v>30</v>
      </c>
      <c r="AG41" s="62"/>
      <c r="AH41" s="60">
        <f>VLOOKUP($A41,'Date Reference'!$K$6:$L$36,2,FALSE)</f>
        <v>45104</v>
      </c>
      <c r="AI41" s="63">
        <v>15</v>
      </c>
      <c r="AJ41" s="63">
        <v>37.5</v>
      </c>
      <c r="AK41" s="63">
        <v>15</v>
      </c>
      <c r="AL41" s="63">
        <v>37.5</v>
      </c>
      <c r="AM41" s="64">
        <v>20</v>
      </c>
      <c r="AN41" s="63">
        <v>30</v>
      </c>
      <c r="AO41" s="62"/>
      <c r="AP41" s="60">
        <f>VLOOKUP($A41,'Date Reference'!$K$6:$L$36,2,FALSE)</f>
        <v>45104</v>
      </c>
      <c r="AQ41" s="63">
        <v>22.5</v>
      </c>
      <c r="AR41" s="63">
        <v>30</v>
      </c>
      <c r="AS41" s="63">
        <v>22.5</v>
      </c>
      <c r="AT41" s="63">
        <v>30</v>
      </c>
      <c r="AU41" s="64">
        <v>20</v>
      </c>
      <c r="AV41" s="64">
        <v>40</v>
      </c>
    </row>
    <row r="42" spans="1:48" x14ac:dyDescent="0.25">
      <c r="A42">
        <v>28</v>
      </c>
      <c r="B42" s="40">
        <f>VLOOKUP($A42,'Date Reference'!$K$6:$L$36,2,FALSE)</f>
        <v>45105</v>
      </c>
      <c r="C42" s="63">
        <v>15</v>
      </c>
      <c r="D42" s="63">
        <v>37.5</v>
      </c>
      <c r="E42" s="63">
        <v>15</v>
      </c>
      <c r="F42" s="63">
        <v>37.5</v>
      </c>
      <c r="G42" s="64">
        <v>20</v>
      </c>
      <c r="H42" s="63">
        <v>30</v>
      </c>
      <c r="J42" s="40">
        <f>VLOOKUP($A42,'Date Reference'!$K$6:$L$36,2,FALSE)</f>
        <v>45105</v>
      </c>
      <c r="K42" s="63">
        <v>30</v>
      </c>
      <c r="L42" s="63">
        <v>15</v>
      </c>
      <c r="M42" s="63">
        <v>22.5</v>
      </c>
      <c r="N42" s="63">
        <v>22.5</v>
      </c>
      <c r="O42" s="64">
        <v>20</v>
      </c>
      <c r="P42" s="63">
        <v>30</v>
      </c>
      <c r="R42" s="40">
        <f>VLOOKUP($A42,'Date Reference'!$K$6:$L$36,2,FALSE)</f>
        <v>45105</v>
      </c>
      <c r="S42" s="63">
        <v>22.5</v>
      </c>
      <c r="T42" s="63">
        <v>30</v>
      </c>
      <c r="U42" s="63">
        <v>22.5</v>
      </c>
      <c r="V42" s="63">
        <v>30</v>
      </c>
      <c r="W42" s="64">
        <v>30</v>
      </c>
      <c r="X42" s="63">
        <v>30</v>
      </c>
      <c r="Y42" s="62"/>
      <c r="Z42" s="60">
        <f>VLOOKUP($A42,'Date Reference'!$K$6:$L$36,2,FALSE)</f>
        <v>45105</v>
      </c>
      <c r="AA42" s="63">
        <v>15</v>
      </c>
      <c r="AB42" s="63">
        <v>30</v>
      </c>
      <c r="AC42" s="63">
        <v>15</v>
      </c>
      <c r="AD42" s="63">
        <v>30</v>
      </c>
      <c r="AE42" s="64">
        <v>20</v>
      </c>
      <c r="AF42" s="63">
        <v>30</v>
      </c>
      <c r="AG42" s="62"/>
      <c r="AH42" s="60">
        <f>VLOOKUP($A42,'Date Reference'!$K$6:$L$36,2,FALSE)</f>
        <v>45105</v>
      </c>
      <c r="AI42" s="63">
        <v>15</v>
      </c>
      <c r="AJ42" s="63">
        <v>45</v>
      </c>
      <c r="AK42" s="63">
        <v>15</v>
      </c>
      <c r="AL42" s="63">
        <v>37.5</v>
      </c>
      <c r="AM42" s="64">
        <v>20</v>
      </c>
      <c r="AN42" s="63">
        <v>30</v>
      </c>
      <c r="AO42" s="62"/>
      <c r="AP42" s="60">
        <f>VLOOKUP($A42,'Date Reference'!$K$6:$L$36,2,FALSE)</f>
        <v>45105</v>
      </c>
      <c r="AQ42" s="63">
        <v>22.5</v>
      </c>
      <c r="AR42" s="63">
        <v>30</v>
      </c>
      <c r="AS42" s="63">
        <v>22.5</v>
      </c>
      <c r="AT42" s="63">
        <v>30</v>
      </c>
      <c r="AU42" s="64">
        <v>20</v>
      </c>
      <c r="AV42" s="64">
        <v>30</v>
      </c>
    </row>
    <row r="43" spans="1:48" x14ac:dyDescent="0.25">
      <c r="A43">
        <v>29</v>
      </c>
      <c r="B43" s="40">
        <f>VLOOKUP($A43,'Date Reference'!$K$6:$L$36,2,FALSE)</f>
        <v>45106</v>
      </c>
      <c r="C43" s="63">
        <v>15</v>
      </c>
      <c r="D43" s="63">
        <v>30</v>
      </c>
      <c r="E43" s="63">
        <v>15</v>
      </c>
      <c r="F43" s="63">
        <v>37.5</v>
      </c>
      <c r="G43" s="64">
        <v>20</v>
      </c>
      <c r="H43" s="63">
        <v>30</v>
      </c>
      <c r="J43" s="40">
        <f>VLOOKUP($A43,'Date Reference'!$K$6:$L$36,2,FALSE)</f>
        <v>45106</v>
      </c>
      <c r="K43" s="63">
        <v>15</v>
      </c>
      <c r="L43" s="63">
        <v>30</v>
      </c>
      <c r="M43" s="63">
        <v>22.5</v>
      </c>
      <c r="N43" s="63">
        <v>22.5</v>
      </c>
      <c r="O43" s="64">
        <v>20</v>
      </c>
      <c r="P43" s="63">
        <v>20</v>
      </c>
      <c r="R43" s="40">
        <f>VLOOKUP($A43,'Date Reference'!$K$6:$L$36,2,FALSE)</f>
        <v>45106</v>
      </c>
      <c r="S43" s="63">
        <v>22.5</v>
      </c>
      <c r="T43" s="63">
        <v>30</v>
      </c>
      <c r="U43" s="63">
        <v>22.5</v>
      </c>
      <c r="V43" s="63">
        <v>37.5</v>
      </c>
      <c r="W43" s="64">
        <v>30</v>
      </c>
      <c r="X43" s="63">
        <v>30</v>
      </c>
      <c r="Y43" s="62"/>
      <c r="Z43" s="60">
        <f>VLOOKUP($A43,'Date Reference'!$K$6:$L$36,2,FALSE)</f>
        <v>45106</v>
      </c>
      <c r="AA43" s="63">
        <v>15</v>
      </c>
      <c r="AB43" s="63">
        <v>30</v>
      </c>
      <c r="AC43" s="63">
        <v>15</v>
      </c>
      <c r="AD43" s="63">
        <v>22.5</v>
      </c>
      <c r="AE43" s="64">
        <v>20</v>
      </c>
      <c r="AF43" s="63">
        <v>30</v>
      </c>
      <c r="AG43" s="62"/>
      <c r="AH43" s="60">
        <f>VLOOKUP($A43,'Date Reference'!$K$6:$L$36,2,FALSE)</f>
        <v>45106</v>
      </c>
      <c r="AI43" s="63">
        <v>15</v>
      </c>
      <c r="AJ43" s="63">
        <v>37.5</v>
      </c>
      <c r="AK43" s="63">
        <v>15</v>
      </c>
      <c r="AL43" s="63">
        <v>37.5</v>
      </c>
      <c r="AM43" s="64">
        <v>20</v>
      </c>
      <c r="AN43" s="63">
        <v>30</v>
      </c>
      <c r="AO43" s="62"/>
      <c r="AP43" s="60">
        <f>VLOOKUP($A43,'Date Reference'!$K$6:$L$36,2,FALSE)</f>
        <v>45106</v>
      </c>
      <c r="AQ43" s="63">
        <v>22.5</v>
      </c>
      <c r="AR43" s="63">
        <v>30</v>
      </c>
      <c r="AS43" s="63">
        <v>22.5</v>
      </c>
      <c r="AT43" s="63">
        <v>30</v>
      </c>
      <c r="AU43" s="64">
        <v>30</v>
      </c>
      <c r="AV43" s="64">
        <v>30</v>
      </c>
    </row>
    <row r="44" spans="1:48" x14ac:dyDescent="0.25">
      <c r="A44">
        <v>30</v>
      </c>
      <c r="B44" s="40">
        <f>VLOOKUP($A44,'Date Reference'!$K$6:$L$36,2,FALSE)</f>
        <v>45107</v>
      </c>
      <c r="C44" s="63">
        <v>15</v>
      </c>
      <c r="D44" s="63">
        <v>37.5</v>
      </c>
      <c r="E44" s="63">
        <v>15</v>
      </c>
      <c r="F44" s="63">
        <v>37.5</v>
      </c>
      <c r="G44" s="64">
        <v>20</v>
      </c>
      <c r="H44" s="63">
        <v>30</v>
      </c>
      <c r="J44" s="40">
        <f>VLOOKUP($A44,'Date Reference'!$K$6:$L$36,2,FALSE)</f>
        <v>45107</v>
      </c>
      <c r="K44" s="63">
        <v>30</v>
      </c>
      <c r="L44" s="63">
        <v>15</v>
      </c>
      <c r="M44" s="63">
        <v>22.5</v>
      </c>
      <c r="N44" s="63">
        <v>22.5</v>
      </c>
      <c r="O44" s="64">
        <v>20</v>
      </c>
      <c r="P44" s="63">
        <v>20</v>
      </c>
      <c r="R44" s="40">
        <f>VLOOKUP($A44,'Date Reference'!$K$6:$L$36,2,FALSE)</f>
        <v>45107</v>
      </c>
      <c r="S44" s="63">
        <v>22.5</v>
      </c>
      <c r="T44" s="63">
        <v>30</v>
      </c>
      <c r="U44" s="63">
        <v>15</v>
      </c>
      <c r="V44" s="63">
        <v>37.5</v>
      </c>
      <c r="W44" s="64">
        <v>20</v>
      </c>
      <c r="X44" s="63">
        <v>30</v>
      </c>
      <c r="Y44" s="62"/>
      <c r="Z44" s="60">
        <f>VLOOKUP($A44,'Date Reference'!$K$6:$L$36,2,FALSE)</f>
        <v>45107</v>
      </c>
      <c r="AA44" s="63">
        <v>15</v>
      </c>
      <c r="AB44" s="63">
        <v>30</v>
      </c>
      <c r="AC44" s="63">
        <v>15</v>
      </c>
      <c r="AD44" s="63">
        <v>30</v>
      </c>
      <c r="AE44" s="64">
        <v>20</v>
      </c>
      <c r="AF44" s="63">
        <v>20</v>
      </c>
      <c r="AG44" s="62"/>
      <c r="AH44" s="60">
        <f>VLOOKUP($A44,'Date Reference'!$K$6:$L$36,2,FALSE)</f>
        <v>45107</v>
      </c>
      <c r="AI44" s="63">
        <v>15</v>
      </c>
      <c r="AJ44" s="63">
        <v>37.5</v>
      </c>
      <c r="AK44" s="63">
        <v>15</v>
      </c>
      <c r="AL44" s="63">
        <v>37.5</v>
      </c>
      <c r="AM44" s="64">
        <v>20</v>
      </c>
      <c r="AN44" s="63">
        <v>30</v>
      </c>
      <c r="AO44" s="62"/>
      <c r="AP44" s="60">
        <f>VLOOKUP($A44,'Date Reference'!$K$6:$L$36,2,FALSE)</f>
        <v>45107</v>
      </c>
      <c r="AQ44" s="63">
        <v>22.5</v>
      </c>
      <c r="AR44" s="63">
        <v>30</v>
      </c>
      <c r="AS44" s="63">
        <v>22.5</v>
      </c>
      <c r="AT44" s="63">
        <v>30</v>
      </c>
      <c r="AU44" s="64">
        <v>20</v>
      </c>
      <c r="AV44" s="64">
        <v>20</v>
      </c>
    </row>
    <row r="45" spans="1:48" ht="15.75" thickBot="1" x14ac:dyDescent="0.3">
      <c r="A45">
        <v>31</v>
      </c>
      <c r="B45" s="40" t="str">
        <f>VLOOKUP($A45,'Date Reference'!$K$6:$L$36,2,FALSE)</f>
        <v/>
      </c>
      <c r="C45" s="63"/>
      <c r="D45" s="63"/>
      <c r="E45" s="63"/>
      <c r="F45" s="63"/>
      <c r="G45" s="64"/>
      <c r="H45" s="63"/>
      <c r="J45" s="40" t="str">
        <f>VLOOKUP($A45,'Date Reference'!$K$6:$L$36,2,FALSE)</f>
        <v/>
      </c>
      <c r="K45" s="63"/>
      <c r="L45" s="63"/>
      <c r="M45" s="63"/>
      <c r="N45" s="63"/>
      <c r="O45" s="64"/>
      <c r="P45" s="63"/>
      <c r="R45" s="41" t="str">
        <f>VLOOKUP($A45,'Date Reference'!$K$6:$L$36,2,FALSE)</f>
        <v/>
      </c>
      <c r="S45" s="63"/>
      <c r="T45" s="63"/>
      <c r="U45" s="63"/>
      <c r="V45" s="63"/>
      <c r="W45" s="64"/>
      <c r="X45" s="63"/>
      <c r="Y45" s="62"/>
      <c r="Z45" s="61" t="str">
        <f>VLOOKUP($A45,'Date Reference'!$K$6:$L$36,2,FALSE)</f>
        <v/>
      </c>
      <c r="AA45" s="63"/>
      <c r="AB45" s="63"/>
      <c r="AC45" s="63"/>
      <c r="AD45" s="63"/>
      <c r="AE45" s="64"/>
      <c r="AF45" s="63"/>
      <c r="AG45" s="62"/>
      <c r="AH45" s="61" t="str">
        <f>VLOOKUP($A45,'Date Reference'!$K$6:$L$36,2,FALSE)</f>
        <v/>
      </c>
      <c r="AI45" s="63"/>
      <c r="AJ45" s="63"/>
      <c r="AK45" s="63"/>
      <c r="AL45" s="63"/>
      <c r="AM45" s="64"/>
      <c r="AN45" s="63"/>
      <c r="AO45" s="62"/>
      <c r="AP45" s="61" t="str">
        <f>VLOOKUP($A45,'Date Reference'!$K$6:$L$36,2,FALSE)</f>
        <v/>
      </c>
      <c r="AQ45" s="63"/>
      <c r="AR45" s="63"/>
      <c r="AS45" s="63"/>
      <c r="AT45" s="63"/>
      <c r="AU45" s="64"/>
      <c r="AV45" s="64"/>
    </row>
    <row r="46" spans="1:48" ht="16.5" thickBot="1" x14ac:dyDescent="0.3">
      <c r="B46" s="31" t="s">
        <v>75</v>
      </c>
      <c r="C46" s="58">
        <f>SUM(C15:C45)-SUMIF($B$15:$B$45,"",C15:C45)</f>
        <v>465</v>
      </c>
      <c r="D46" s="58">
        <f t="shared" ref="D46:H46" si="0">SUM(D15:D45)-SUMIF($B$15:$B$45,"",D15:D45)</f>
        <v>855</v>
      </c>
      <c r="E46" s="58">
        <f t="shared" si="0"/>
        <v>457.5</v>
      </c>
      <c r="F46" s="58">
        <f t="shared" si="0"/>
        <v>862.5</v>
      </c>
      <c r="G46" s="58">
        <f t="shared" si="0"/>
        <v>590</v>
      </c>
      <c r="H46" s="58">
        <f t="shared" si="0"/>
        <v>670</v>
      </c>
      <c r="J46" s="31" t="s">
        <v>75</v>
      </c>
      <c r="K46" s="58">
        <f>SUM(K15:K45)-SUMIF($J$15:$J$45,"",K15:K45)</f>
        <v>652.5</v>
      </c>
      <c r="L46" s="58">
        <f t="shared" ref="L46:P46" si="1">SUM(L15:L45)-SUMIF($J$15:$J$45,"",L15:L45)</f>
        <v>705</v>
      </c>
      <c r="M46" s="58">
        <f>SUM(M15:M45)-SUMIF($J$15:$J$45,"",M15:M45)</f>
        <v>690</v>
      </c>
      <c r="N46" s="58">
        <f>SUM(N15:N45)-SUMIF($J$15:$J$45,"",N15:N45)</f>
        <v>705</v>
      </c>
      <c r="O46" s="58">
        <f t="shared" si="1"/>
        <v>620</v>
      </c>
      <c r="P46" s="58">
        <f t="shared" si="1"/>
        <v>650</v>
      </c>
      <c r="Q46" s="4"/>
      <c r="R46" s="31" t="s">
        <v>75</v>
      </c>
      <c r="S46" s="58">
        <f>SUM(S15:S45)-SUMIF($S$15:$S$45,"",S15:S45)</f>
        <v>735</v>
      </c>
      <c r="T46" s="58">
        <f t="shared" ref="T46:X46" si="2">SUM(T15:T45)-SUMIF($S$15:$S$45,"",T15:T45)</f>
        <v>840</v>
      </c>
      <c r="U46" s="58">
        <f t="shared" si="2"/>
        <v>667.5</v>
      </c>
      <c r="V46" s="58">
        <f t="shared" si="2"/>
        <v>892.5</v>
      </c>
      <c r="W46" s="58">
        <f t="shared" si="2"/>
        <v>750</v>
      </c>
      <c r="X46" s="58">
        <f t="shared" si="2"/>
        <v>780</v>
      </c>
      <c r="Z46" s="31" t="s">
        <v>75</v>
      </c>
      <c r="AA46" s="58">
        <f>SUM(AA15:AA45)-SUMIF($Z$15:$Z$45,"",AA15:AA45)</f>
        <v>465</v>
      </c>
      <c r="AB46" s="58">
        <f t="shared" ref="AB46:AF46" si="3">SUM(AB15:AB45)-SUMIF($Z$15:$Z$45,"",AB15:AB45)</f>
        <v>772.5</v>
      </c>
      <c r="AC46" s="58">
        <f t="shared" si="3"/>
        <v>465</v>
      </c>
      <c r="AD46" s="58">
        <f t="shared" si="3"/>
        <v>765</v>
      </c>
      <c r="AE46" s="58">
        <f t="shared" si="3"/>
        <v>610</v>
      </c>
      <c r="AF46" s="58">
        <f t="shared" si="3"/>
        <v>610</v>
      </c>
      <c r="AG46" s="58"/>
      <c r="AH46" s="31" t="s">
        <v>75</v>
      </c>
      <c r="AI46" s="58">
        <f>SUM(AI15:AI45)-SUMIF($AH$15:$AH$45,"",AI15:AI45)</f>
        <v>472.5</v>
      </c>
      <c r="AJ46" s="58">
        <f t="shared" ref="AJ46:AN46" si="4">SUM(AJ15:AJ45)-SUMIF($AH$15:$AH$45,"",AJ15:AJ45)</f>
        <v>1080</v>
      </c>
      <c r="AK46" s="58">
        <f>SUM(AK15:AK45)-SUMIF($AH$15:$AH$45,"",AK15:AK45)</f>
        <v>472.5</v>
      </c>
      <c r="AL46" s="58">
        <f t="shared" si="4"/>
        <v>1087.5</v>
      </c>
      <c r="AM46" s="58">
        <f t="shared" si="4"/>
        <v>620</v>
      </c>
      <c r="AN46" s="58">
        <f t="shared" si="4"/>
        <v>870</v>
      </c>
      <c r="AP46" s="31" t="s">
        <v>75</v>
      </c>
      <c r="AQ46" s="58">
        <f>SUM(AQ15:AQ45)-SUMIF($AP$15:$AP$45,"",AQ15:AQ45)</f>
        <v>660</v>
      </c>
      <c r="AR46" s="58">
        <f t="shared" ref="AR46:AV46" si="5">SUM(AR15:AR45)-SUMIF($AP$15:$AP$45,"",AR15:AR45)</f>
        <v>870</v>
      </c>
      <c r="AS46" s="58">
        <f t="shared" si="5"/>
        <v>697.5</v>
      </c>
      <c r="AT46" s="58">
        <f t="shared" si="5"/>
        <v>855</v>
      </c>
      <c r="AU46" s="58">
        <f t="shared" si="5"/>
        <v>640</v>
      </c>
      <c r="AV46" s="65">
        <f t="shared" si="5"/>
        <v>870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70" t="s">
        <v>107</v>
      </c>
      <c r="C49" s="71"/>
      <c r="D49" s="71"/>
      <c r="E49" s="71"/>
      <c r="F49" s="71"/>
      <c r="G49" s="71"/>
      <c r="H49" s="72"/>
    </row>
    <row r="50" spans="2:24" ht="15.75" thickBot="1" x14ac:dyDescent="0.3">
      <c r="B50" s="73"/>
      <c r="C50" s="74"/>
      <c r="D50" s="74"/>
      <c r="E50" s="74"/>
      <c r="F50" s="74"/>
      <c r="G50" s="74"/>
      <c r="H50" s="75"/>
    </row>
    <row r="51" spans="2:24" x14ac:dyDescent="0.25">
      <c r="B51" s="91" t="s">
        <v>97</v>
      </c>
      <c r="C51" s="91"/>
      <c r="D51" s="91"/>
      <c r="E51" s="91"/>
      <c r="F51" s="91"/>
      <c r="G51" s="91"/>
      <c r="H51" s="91"/>
      <c r="J51" s="91" t="s">
        <v>106</v>
      </c>
      <c r="K51" s="91"/>
      <c r="L51" s="91"/>
      <c r="M51" s="91"/>
      <c r="N51" s="91"/>
      <c r="O51" s="91"/>
      <c r="P51" s="91"/>
      <c r="R51" s="91" t="s">
        <v>74</v>
      </c>
      <c r="S51" s="91"/>
      <c r="T51" s="91"/>
      <c r="U51" s="91"/>
      <c r="V51" s="91"/>
      <c r="W51" s="91"/>
      <c r="X51" s="91"/>
    </row>
    <row r="52" spans="2:24" x14ac:dyDescent="0.25">
      <c r="B52" s="85"/>
      <c r="C52" s="85"/>
      <c r="D52" s="85"/>
      <c r="E52" s="85"/>
      <c r="F52" s="85"/>
      <c r="G52" s="85"/>
      <c r="H52" s="85"/>
      <c r="J52" s="85"/>
      <c r="K52" s="85"/>
      <c r="L52" s="85"/>
      <c r="M52" s="85"/>
      <c r="N52" s="85"/>
      <c r="O52" s="85"/>
      <c r="P52" s="85"/>
      <c r="R52" s="85"/>
      <c r="S52" s="85"/>
      <c r="T52" s="85"/>
      <c r="U52" s="85"/>
      <c r="V52" s="85"/>
      <c r="W52" s="85"/>
      <c r="X52" s="85"/>
    </row>
    <row r="53" spans="2:24" ht="18.75" x14ac:dyDescent="0.3">
      <c r="B53" s="3"/>
      <c r="C53" s="88" t="s">
        <v>73</v>
      </c>
      <c r="D53" s="89"/>
      <c r="E53" s="89"/>
      <c r="F53" s="89"/>
      <c r="G53" s="89"/>
      <c r="H53" s="90"/>
      <c r="J53" s="3"/>
      <c r="K53" s="88" t="s">
        <v>73</v>
      </c>
      <c r="L53" s="89"/>
      <c r="M53" s="89"/>
      <c r="N53" s="89"/>
      <c r="O53" s="89"/>
      <c r="P53" s="90"/>
      <c r="R53" s="15"/>
      <c r="S53" s="88" t="s">
        <v>73</v>
      </c>
      <c r="T53" s="89"/>
      <c r="U53" s="89"/>
      <c r="V53" s="89"/>
      <c r="W53" s="89"/>
      <c r="X53" s="90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86" t="s">
        <v>71</v>
      </c>
      <c r="D55" s="87"/>
      <c r="E55" s="86" t="s">
        <v>72</v>
      </c>
      <c r="F55" s="87"/>
      <c r="G55" s="86" t="s">
        <v>34</v>
      </c>
      <c r="H55" s="87"/>
      <c r="I55" s="34"/>
      <c r="J55" s="33" t="s">
        <v>0</v>
      </c>
      <c r="K55" s="86" t="s">
        <v>71</v>
      </c>
      <c r="L55" s="87"/>
      <c r="M55" s="86" t="s">
        <v>72</v>
      </c>
      <c r="N55" s="87"/>
      <c r="O55" s="86" t="s">
        <v>34</v>
      </c>
      <c r="P55" s="87"/>
      <c r="R55" s="33" t="s">
        <v>0</v>
      </c>
      <c r="S55" s="86" t="s">
        <v>71</v>
      </c>
      <c r="T55" s="87"/>
      <c r="U55" s="86" t="s">
        <v>72</v>
      </c>
      <c r="V55" s="87"/>
      <c r="W55" s="86" t="s">
        <v>34</v>
      </c>
      <c r="X55" s="87"/>
    </row>
    <row r="56" spans="2:24" x14ac:dyDescent="0.25">
      <c r="B56" s="40">
        <f>VLOOKUP($A15,'Date Reference'!$K$6:$L$36,2,FALSE)</f>
        <v>45078</v>
      </c>
      <c r="C56" s="64">
        <v>15</v>
      </c>
      <c r="D56" s="63">
        <v>37.5</v>
      </c>
      <c r="E56" s="64">
        <v>15</v>
      </c>
      <c r="F56" s="63">
        <v>37.5</v>
      </c>
      <c r="G56" s="63">
        <v>20</v>
      </c>
      <c r="H56" s="63">
        <v>30</v>
      </c>
      <c r="I56" s="62"/>
      <c r="J56" s="60">
        <f>VLOOKUP($A15,'Date Reference'!$K$6:$L$36,2,FALSE)</f>
        <v>45078</v>
      </c>
      <c r="K56" s="64">
        <v>15</v>
      </c>
      <c r="L56" s="63">
        <v>22.5</v>
      </c>
      <c r="M56" s="64">
        <v>15</v>
      </c>
      <c r="N56" s="64">
        <v>22.5</v>
      </c>
      <c r="O56" s="63">
        <v>10</v>
      </c>
      <c r="P56" s="63">
        <v>20</v>
      </c>
      <c r="Q56" s="62"/>
      <c r="R56" s="60">
        <f>VLOOKUP($A15,'Date Reference'!$K$6:$L$36,2,FALSE)</f>
        <v>45078</v>
      </c>
      <c r="S56" s="64">
        <v>15</v>
      </c>
      <c r="T56" s="63">
        <v>30</v>
      </c>
      <c r="U56" s="64">
        <v>15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45079</v>
      </c>
      <c r="C57" s="64">
        <v>15</v>
      </c>
      <c r="D57" s="63">
        <v>30</v>
      </c>
      <c r="E57" s="64">
        <v>15</v>
      </c>
      <c r="F57" s="63">
        <v>30</v>
      </c>
      <c r="G57" s="63">
        <v>10</v>
      </c>
      <c r="H57" s="63">
        <v>40</v>
      </c>
      <c r="I57" s="62"/>
      <c r="J57" s="60">
        <f>VLOOKUP($A16,'Date Reference'!$K$6:$L$36,2,FALSE)</f>
        <v>45079</v>
      </c>
      <c r="K57" s="64">
        <v>15</v>
      </c>
      <c r="L57" s="63">
        <v>37.5</v>
      </c>
      <c r="M57" s="64">
        <v>15</v>
      </c>
      <c r="N57" s="64">
        <v>22.5</v>
      </c>
      <c r="O57" s="63">
        <v>10</v>
      </c>
      <c r="P57" s="63">
        <v>20</v>
      </c>
      <c r="Q57" s="62"/>
      <c r="R57" s="60">
        <f>VLOOKUP($A16,'Date Reference'!$K$6:$L$36,2,FALSE)</f>
        <v>45079</v>
      </c>
      <c r="S57" s="64">
        <v>15</v>
      </c>
      <c r="T57" s="63">
        <v>37.5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45080</v>
      </c>
      <c r="C58" s="64">
        <v>15</v>
      </c>
      <c r="D58" s="63">
        <v>45</v>
      </c>
      <c r="E58" s="64">
        <v>15</v>
      </c>
      <c r="F58" s="63">
        <v>30</v>
      </c>
      <c r="G58" s="63">
        <v>10</v>
      </c>
      <c r="H58" s="63">
        <v>40</v>
      </c>
      <c r="I58" s="62"/>
      <c r="J58" s="60">
        <f>VLOOKUP($A17,'Date Reference'!$K$6:$L$36,2,FALSE)</f>
        <v>45080</v>
      </c>
      <c r="K58" s="64">
        <v>15</v>
      </c>
      <c r="L58" s="63">
        <v>30</v>
      </c>
      <c r="M58" s="64">
        <v>15</v>
      </c>
      <c r="N58" s="64">
        <v>22.5</v>
      </c>
      <c r="O58" s="63">
        <v>10</v>
      </c>
      <c r="P58" s="63">
        <v>20</v>
      </c>
      <c r="Q58" s="62"/>
      <c r="R58" s="60">
        <f>VLOOKUP($A17,'Date Reference'!$K$6:$L$36,2,FALSE)</f>
        <v>45080</v>
      </c>
      <c r="S58" s="64">
        <v>15</v>
      </c>
      <c r="T58" s="63">
        <v>30</v>
      </c>
      <c r="U58" s="64">
        <v>15</v>
      </c>
      <c r="V58" s="63">
        <v>22.5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45081</v>
      </c>
      <c r="C59" s="64">
        <v>15</v>
      </c>
      <c r="D59" s="63">
        <v>37.5</v>
      </c>
      <c r="E59" s="64">
        <v>15</v>
      </c>
      <c r="F59" s="63">
        <v>37.5</v>
      </c>
      <c r="G59" s="63">
        <v>10</v>
      </c>
      <c r="H59" s="63">
        <v>40</v>
      </c>
      <c r="I59" s="62"/>
      <c r="J59" s="60">
        <f>VLOOKUP($A18,'Date Reference'!$K$6:$L$36,2,FALSE)</f>
        <v>45081</v>
      </c>
      <c r="K59" s="64">
        <v>15</v>
      </c>
      <c r="L59" s="63">
        <v>30</v>
      </c>
      <c r="M59" s="64">
        <v>15</v>
      </c>
      <c r="N59" s="64">
        <v>22.5</v>
      </c>
      <c r="O59" s="63">
        <v>10</v>
      </c>
      <c r="P59" s="63">
        <v>20</v>
      </c>
      <c r="Q59" s="62"/>
      <c r="R59" s="60">
        <f>VLOOKUP($A18,'Date Reference'!$K$6:$L$36,2,FALSE)</f>
        <v>45081</v>
      </c>
      <c r="S59" s="64">
        <v>15</v>
      </c>
      <c r="T59" s="63">
        <v>30</v>
      </c>
      <c r="U59" s="64">
        <v>15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45082</v>
      </c>
      <c r="C60" s="63">
        <v>15</v>
      </c>
      <c r="D60" s="63">
        <v>37.5</v>
      </c>
      <c r="E60" s="63">
        <v>15</v>
      </c>
      <c r="F60" s="63">
        <v>30</v>
      </c>
      <c r="G60" s="63">
        <v>10</v>
      </c>
      <c r="H60" s="63">
        <v>40</v>
      </c>
      <c r="I60" s="62"/>
      <c r="J60" s="60">
        <f>VLOOKUP($A19,'Date Reference'!$K$6:$L$36,2,FALSE)</f>
        <v>45082</v>
      </c>
      <c r="K60" s="63">
        <v>15</v>
      </c>
      <c r="L60" s="63">
        <v>30</v>
      </c>
      <c r="M60" s="63">
        <v>15</v>
      </c>
      <c r="N60" s="63">
        <v>22.5</v>
      </c>
      <c r="O60" s="63">
        <v>10</v>
      </c>
      <c r="P60" s="63">
        <v>20</v>
      </c>
      <c r="Q60" s="62"/>
      <c r="R60" s="60">
        <f>VLOOKUP($A19,'Date Reference'!$K$6:$L$36,2,FALSE)</f>
        <v>45082</v>
      </c>
      <c r="S60" s="63">
        <v>15</v>
      </c>
      <c r="T60" s="63">
        <v>30</v>
      </c>
      <c r="U60" s="63">
        <v>7.5</v>
      </c>
      <c r="V60" s="63">
        <v>22.5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45083</v>
      </c>
      <c r="C61" s="63">
        <v>7.5</v>
      </c>
      <c r="D61" s="63">
        <v>37.5</v>
      </c>
      <c r="E61" s="63">
        <v>7.5</v>
      </c>
      <c r="F61" s="63">
        <v>37.5</v>
      </c>
      <c r="G61" s="63">
        <v>10</v>
      </c>
      <c r="H61" s="63">
        <v>40</v>
      </c>
      <c r="I61" s="62"/>
      <c r="J61" s="60">
        <f>VLOOKUP($A20,'Date Reference'!$K$6:$L$36,2,FALSE)</f>
        <v>45083</v>
      </c>
      <c r="K61" s="63">
        <v>15</v>
      </c>
      <c r="L61" s="63">
        <v>22.5</v>
      </c>
      <c r="M61" s="63">
        <v>15</v>
      </c>
      <c r="N61" s="63">
        <v>15</v>
      </c>
      <c r="O61" s="63">
        <v>10</v>
      </c>
      <c r="P61" s="63">
        <v>30</v>
      </c>
      <c r="Q61" s="62"/>
      <c r="R61" s="60">
        <f>VLOOKUP($A20,'Date Reference'!$K$6:$L$36,2,FALSE)</f>
        <v>45083</v>
      </c>
      <c r="S61" s="63">
        <v>15</v>
      </c>
      <c r="T61" s="63">
        <v>22.5</v>
      </c>
      <c r="U61" s="63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45084</v>
      </c>
      <c r="C62" s="63">
        <v>15</v>
      </c>
      <c r="D62" s="63">
        <v>37.5</v>
      </c>
      <c r="E62" s="63">
        <v>15</v>
      </c>
      <c r="F62" s="63">
        <v>30</v>
      </c>
      <c r="G62" s="63">
        <v>10</v>
      </c>
      <c r="H62" s="63">
        <v>40</v>
      </c>
      <c r="I62" s="62"/>
      <c r="J62" s="60">
        <f>VLOOKUP($A21,'Date Reference'!$K$6:$L$36,2,FALSE)</f>
        <v>45084</v>
      </c>
      <c r="K62" s="63">
        <v>15</v>
      </c>
      <c r="L62" s="63">
        <v>30</v>
      </c>
      <c r="M62" s="63">
        <v>15</v>
      </c>
      <c r="N62" s="63">
        <v>15</v>
      </c>
      <c r="O62" s="63">
        <v>10</v>
      </c>
      <c r="P62" s="63">
        <v>30</v>
      </c>
      <c r="Q62" s="62"/>
      <c r="R62" s="60">
        <f>VLOOKUP($A21,'Date Reference'!$K$6:$L$36,2,FALSE)</f>
        <v>45084</v>
      </c>
      <c r="S62" s="63">
        <v>15</v>
      </c>
      <c r="T62" s="63">
        <v>22.5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45085</v>
      </c>
      <c r="C63" s="63">
        <v>15</v>
      </c>
      <c r="D63" s="63">
        <v>37.5</v>
      </c>
      <c r="E63" s="63">
        <v>15</v>
      </c>
      <c r="F63" s="63">
        <v>37.5</v>
      </c>
      <c r="G63" s="63">
        <v>10</v>
      </c>
      <c r="H63" s="63">
        <v>40</v>
      </c>
      <c r="I63" s="62"/>
      <c r="J63" s="60">
        <f>VLOOKUP($A22,'Date Reference'!$K$6:$L$36,2,FALSE)</f>
        <v>45085</v>
      </c>
      <c r="K63" s="63">
        <v>15</v>
      </c>
      <c r="L63" s="63">
        <v>22.5</v>
      </c>
      <c r="M63" s="63">
        <v>15</v>
      </c>
      <c r="N63" s="63">
        <v>15</v>
      </c>
      <c r="O63" s="63">
        <v>10</v>
      </c>
      <c r="P63" s="63">
        <v>20</v>
      </c>
      <c r="Q63" s="62"/>
      <c r="R63" s="60">
        <f>VLOOKUP($A22,'Date Reference'!$K$6:$L$36,2,FALSE)</f>
        <v>45085</v>
      </c>
      <c r="S63" s="63">
        <v>7.5</v>
      </c>
      <c r="T63" s="63">
        <v>30</v>
      </c>
      <c r="U63" s="63">
        <v>15</v>
      </c>
      <c r="V63" s="63">
        <v>22.5</v>
      </c>
      <c r="W63" s="63">
        <v>10</v>
      </c>
      <c r="X63" s="63">
        <v>30</v>
      </c>
    </row>
    <row r="64" spans="2:24" x14ac:dyDescent="0.25">
      <c r="B64" s="40">
        <f>VLOOKUP($A23,'Date Reference'!$K$6:$L$36,2,FALSE)</f>
        <v>45086</v>
      </c>
      <c r="C64" s="63">
        <v>15</v>
      </c>
      <c r="D64" s="63">
        <v>37.5</v>
      </c>
      <c r="E64" s="63">
        <v>15</v>
      </c>
      <c r="F64" s="63">
        <v>37.5</v>
      </c>
      <c r="G64" s="63">
        <v>10</v>
      </c>
      <c r="H64" s="63">
        <v>30</v>
      </c>
      <c r="I64" s="62"/>
      <c r="J64" s="60">
        <f>VLOOKUP($A23,'Date Reference'!$K$6:$L$36,2,FALSE)</f>
        <v>45086</v>
      </c>
      <c r="K64" s="63">
        <v>15</v>
      </c>
      <c r="L64" s="63">
        <v>22.5</v>
      </c>
      <c r="M64" s="63">
        <v>15</v>
      </c>
      <c r="N64" s="63">
        <v>15</v>
      </c>
      <c r="O64" s="63">
        <v>10</v>
      </c>
      <c r="P64" s="63">
        <v>20</v>
      </c>
      <c r="Q64" s="62"/>
      <c r="R64" s="60">
        <f>VLOOKUP($A23,'Date Reference'!$K$6:$L$36,2,FALSE)</f>
        <v>45086</v>
      </c>
      <c r="S64" s="63">
        <v>15</v>
      </c>
      <c r="T64" s="63">
        <v>37.5</v>
      </c>
      <c r="U64" s="63">
        <v>15</v>
      </c>
      <c r="V64" s="63">
        <v>30</v>
      </c>
      <c r="W64" s="63">
        <v>10</v>
      </c>
      <c r="X64" s="63">
        <v>30</v>
      </c>
    </row>
    <row r="65" spans="2:24" x14ac:dyDescent="0.25">
      <c r="B65" s="40">
        <f>VLOOKUP($A24,'Date Reference'!$K$6:$L$36,2,FALSE)</f>
        <v>45087</v>
      </c>
      <c r="C65" s="63">
        <v>15</v>
      </c>
      <c r="D65" s="63">
        <v>45</v>
      </c>
      <c r="E65" s="63">
        <v>15</v>
      </c>
      <c r="F65" s="63">
        <v>22.5</v>
      </c>
      <c r="G65" s="63">
        <v>10</v>
      </c>
      <c r="H65" s="63">
        <v>30</v>
      </c>
      <c r="I65" s="62"/>
      <c r="J65" s="60">
        <f>VLOOKUP($A24,'Date Reference'!$K$6:$L$36,2,FALSE)</f>
        <v>45087</v>
      </c>
      <c r="K65" s="63">
        <v>15</v>
      </c>
      <c r="L65" s="63">
        <v>22.5</v>
      </c>
      <c r="M65" s="63">
        <v>15</v>
      </c>
      <c r="N65" s="63">
        <v>22.5</v>
      </c>
      <c r="O65" s="63">
        <v>10</v>
      </c>
      <c r="P65" s="63">
        <v>20</v>
      </c>
      <c r="Q65" s="62"/>
      <c r="R65" s="60">
        <f>VLOOKUP($A24,'Date Reference'!$K$6:$L$36,2,FALSE)</f>
        <v>45087</v>
      </c>
      <c r="S65" s="63">
        <v>15</v>
      </c>
      <c r="T65" s="63">
        <v>37.5</v>
      </c>
      <c r="U65" s="63">
        <v>15</v>
      </c>
      <c r="V65" s="63">
        <v>30</v>
      </c>
      <c r="W65" s="63">
        <v>10</v>
      </c>
      <c r="X65" s="63">
        <v>30</v>
      </c>
    </row>
    <row r="66" spans="2:24" x14ac:dyDescent="0.25">
      <c r="B66" s="40">
        <f>VLOOKUP($A25,'Date Reference'!$K$6:$L$36,2,FALSE)</f>
        <v>45088</v>
      </c>
      <c r="C66" s="63">
        <v>15</v>
      </c>
      <c r="D66" s="63">
        <v>37.5</v>
      </c>
      <c r="E66" s="63">
        <v>15</v>
      </c>
      <c r="F66" s="63">
        <v>30</v>
      </c>
      <c r="G66" s="63">
        <v>10</v>
      </c>
      <c r="H66" s="63">
        <v>30</v>
      </c>
      <c r="I66" s="62"/>
      <c r="J66" s="60">
        <f>VLOOKUP($A25,'Date Reference'!$K$6:$L$36,2,FALSE)</f>
        <v>45088</v>
      </c>
      <c r="K66" s="63">
        <v>15</v>
      </c>
      <c r="L66" s="63">
        <v>30</v>
      </c>
      <c r="M66" s="63">
        <v>15</v>
      </c>
      <c r="N66" s="63">
        <v>22.5</v>
      </c>
      <c r="O66" s="63">
        <v>10</v>
      </c>
      <c r="P66" s="63">
        <v>20</v>
      </c>
      <c r="Q66" s="62"/>
      <c r="R66" s="60">
        <f>VLOOKUP($A25,'Date Reference'!$K$6:$L$36,2,FALSE)</f>
        <v>45088</v>
      </c>
      <c r="S66" s="63">
        <v>15</v>
      </c>
      <c r="T66" s="63">
        <v>37.5</v>
      </c>
      <c r="U66" s="63">
        <v>15</v>
      </c>
      <c r="V66" s="63">
        <v>30</v>
      </c>
      <c r="W66" s="63">
        <v>10</v>
      </c>
      <c r="X66" s="63">
        <v>30</v>
      </c>
    </row>
    <row r="67" spans="2:24" x14ac:dyDescent="0.25">
      <c r="B67" s="40">
        <f>VLOOKUP($A26,'Date Reference'!$K$6:$L$36,2,FALSE)</f>
        <v>45089</v>
      </c>
      <c r="C67" s="63">
        <v>15</v>
      </c>
      <c r="D67" s="63">
        <v>45</v>
      </c>
      <c r="E67" s="63">
        <v>15</v>
      </c>
      <c r="F67" s="63">
        <v>30</v>
      </c>
      <c r="G67" s="63">
        <v>10</v>
      </c>
      <c r="H67" s="63">
        <v>30</v>
      </c>
      <c r="I67" s="62"/>
      <c r="J67" s="60">
        <f>VLOOKUP($A26,'Date Reference'!$K$6:$L$36,2,FALSE)</f>
        <v>45089</v>
      </c>
      <c r="K67" s="63">
        <v>15</v>
      </c>
      <c r="L67" s="63">
        <v>22.5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45089</v>
      </c>
      <c r="S67" s="63">
        <v>15</v>
      </c>
      <c r="T67" s="63">
        <v>37.5</v>
      </c>
      <c r="U67" s="63">
        <v>15</v>
      </c>
      <c r="V67" s="63">
        <v>30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45090</v>
      </c>
      <c r="C68" s="63">
        <v>15</v>
      </c>
      <c r="D68" s="63">
        <v>37.5</v>
      </c>
      <c r="E68" s="63">
        <v>15</v>
      </c>
      <c r="F68" s="63">
        <v>30</v>
      </c>
      <c r="G68" s="63">
        <v>10</v>
      </c>
      <c r="H68" s="63">
        <v>30</v>
      </c>
      <c r="I68" s="62"/>
      <c r="J68" s="60">
        <f>VLOOKUP($A27,'Date Reference'!$K$6:$L$36,2,FALSE)</f>
        <v>45090</v>
      </c>
      <c r="K68" s="63">
        <v>15</v>
      </c>
      <c r="L68" s="63">
        <v>22.5</v>
      </c>
      <c r="M68" s="63">
        <v>15</v>
      </c>
      <c r="N68" s="63">
        <v>15</v>
      </c>
      <c r="O68" s="63">
        <v>10</v>
      </c>
      <c r="P68" s="63">
        <v>20</v>
      </c>
      <c r="Q68" s="62"/>
      <c r="R68" s="60">
        <f>VLOOKUP($A27,'Date Reference'!$K$6:$L$36,2,FALSE)</f>
        <v>45090</v>
      </c>
      <c r="S68" s="63">
        <v>15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45091</v>
      </c>
      <c r="C69" s="63">
        <v>15</v>
      </c>
      <c r="D69" s="63">
        <v>45</v>
      </c>
      <c r="E69" s="63">
        <v>15</v>
      </c>
      <c r="F69" s="63">
        <v>45</v>
      </c>
      <c r="G69" s="63">
        <v>10</v>
      </c>
      <c r="H69" s="63">
        <v>30</v>
      </c>
      <c r="I69" s="62"/>
      <c r="J69" s="60">
        <f>VLOOKUP($A28,'Date Reference'!$K$6:$L$36,2,FALSE)</f>
        <v>45091</v>
      </c>
      <c r="K69" s="63">
        <v>15</v>
      </c>
      <c r="L69" s="63">
        <v>7.5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45091</v>
      </c>
      <c r="S69" s="63">
        <v>7.5</v>
      </c>
      <c r="T69" s="63">
        <v>30</v>
      </c>
      <c r="U69" s="63">
        <v>15</v>
      </c>
      <c r="V69" s="63">
        <v>22.5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45092</v>
      </c>
      <c r="C70" s="63">
        <v>15</v>
      </c>
      <c r="D70" s="63">
        <v>45</v>
      </c>
      <c r="E70" s="63">
        <v>15</v>
      </c>
      <c r="F70" s="63">
        <v>45</v>
      </c>
      <c r="G70" s="63">
        <v>10</v>
      </c>
      <c r="H70" s="63">
        <v>40</v>
      </c>
      <c r="I70" s="62"/>
      <c r="J70" s="60">
        <f>VLOOKUP($A29,'Date Reference'!$K$6:$L$36,2,FALSE)</f>
        <v>45092</v>
      </c>
      <c r="K70" s="63">
        <v>7.5</v>
      </c>
      <c r="L70" s="63">
        <v>22.5</v>
      </c>
      <c r="M70" s="63">
        <v>15</v>
      </c>
      <c r="N70" s="63">
        <v>15</v>
      </c>
      <c r="O70" s="63">
        <v>10</v>
      </c>
      <c r="P70" s="63">
        <v>20</v>
      </c>
      <c r="Q70" s="62"/>
      <c r="R70" s="60">
        <f>VLOOKUP($A29,'Date Reference'!$K$6:$L$36,2,FALSE)</f>
        <v>45092</v>
      </c>
      <c r="S70" s="63">
        <v>15</v>
      </c>
      <c r="T70" s="63">
        <v>30</v>
      </c>
      <c r="U70" s="63">
        <v>15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45093</v>
      </c>
      <c r="C71" s="63">
        <v>15</v>
      </c>
      <c r="D71" s="63">
        <v>37.5</v>
      </c>
      <c r="E71" s="63">
        <v>15</v>
      </c>
      <c r="F71" s="63">
        <v>37.5</v>
      </c>
      <c r="G71" s="63">
        <v>10</v>
      </c>
      <c r="H71" s="63">
        <v>30</v>
      </c>
      <c r="I71" s="62"/>
      <c r="J71" s="60">
        <f>VLOOKUP($A30,'Date Reference'!$K$6:$L$36,2,FALSE)</f>
        <v>45093</v>
      </c>
      <c r="K71" s="63">
        <v>15</v>
      </c>
      <c r="L71" s="63">
        <v>22.5</v>
      </c>
      <c r="M71" s="63">
        <v>15</v>
      </c>
      <c r="N71" s="63">
        <v>15</v>
      </c>
      <c r="O71" s="63">
        <v>10</v>
      </c>
      <c r="P71" s="63">
        <v>20</v>
      </c>
      <c r="Q71" s="62"/>
      <c r="R71" s="60">
        <f>VLOOKUP($A30,'Date Reference'!$K$6:$L$36,2,FALSE)</f>
        <v>45093</v>
      </c>
      <c r="S71" s="63">
        <v>15</v>
      </c>
      <c r="T71" s="63">
        <v>30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45094</v>
      </c>
      <c r="C72" s="63">
        <v>15</v>
      </c>
      <c r="D72" s="63">
        <v>37.5</v>
      </c>
      <c r="E72" s="63">
        <v>15</v>
      </c>
      <c r="F72" s="63">
        <v>30</v>
      </c>
      <c r="G72" s="63">
        <v>10</v>
      </c>
      <c r="H72" s="63">
        <v>30</v>
      </c>
      <c r="I72" s="62"/>
      <c r="J72" s="60">
        <f>VLOOKUP($A31,'Date Reference'!$K$6:$L$36,2,FALSE)</f>
        <v>45094</v>
      </c>
      <c r="K72" s="63">
        <v>15</v>
      </c>
      <c r="L72" s="63">
        <v>15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45094</v>
      </c>
      <c r="S72" s="63">
        <v>15</v>
      </c>
      <c r="T72" s="63">
        <v>30</v>
      </c>
      <c r="U72" s="63">
        <v>15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45095</v>
      </c>
      <c r="C73" s="63">
        <v>15</v>
      </c>
      <c r="D73" s="63">
        <v>37.5</v>
      </c>
      <c r="E73" s="63">
        <v>15</v>
      </c>
      <c r="F73" s="63">
        <v>30</v>
      </c>
      <c r="G73" s="63">
        <v>10</v>
      </c>
      <c r="H73" s="63">
        <v>30</v>
      </c>
      <c r="I73" s="62"/>
      <c r="J73" s="60">
        <f>VLOOKUP($A32,'Date Reference'!$K$6:$L$36,2,FALSE)</f>
        <v>45095</v>
      </c>
      <c r="K73" s="63">
        <v>15</v>
      </c>
      <c r="L73" s="63">
        <v>15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45095</v>
      </c>
      <c r="S73" s="63">
        <v>15</v>
      </c>
      <c r="T73" s="63">
        <v>30</v>
      </c>
      <c r="U73" s="63">
        <v>15</v>
      </c>
      <c r="V73" s="63">
        <v>22.5</v>
      </c>
      <c r="W73" s="63">
        <v>20</v>
      </c>
      <c r="X73" s="63">
        <v>20</v>
      </c>
    </row>
    <row r="74" spans="2:24" x14ac:dyDescent="0.25">
      <c r="B74" s="40">
        <f>VLOOKUP($A33,'Date Reference'!$K$6:$L$36,2,FALSE)</f>
        <v>45096</v>
      </c>
      <c r="C74" s="63">
        <v>15</v>
      </c>
      <c r="D74" s="63">
        <v>30</v>
      </c>
      <c r="E74" s="63">
        <v>15</v>
      </c>
      <c r="F74" s="63">
        <v>30</v>
      </c>
      <c r="G74" s="63">
        <v>20</v>
      </c>
      <c r="H74" s="63">
        <v>30</v>
      </c>
      <c r="I74" s="62"/>
      <c r="J74" s="60">
        <f>VLOOKUP($A33,'Date Reference'!$K$6:$L$36,2,FALSE)</f>
        <v>45096</v>
      </c>
      <c r="K74" s="63">
        <v>7.5</v>
      </c>
      <c r="L74" s="63">
        <v>15</v>
      </c>
      <c r="M74" s="63">
        <v>7.5</v>
      </c>
      <c r="N74" s="63">
        <v>22.5</v>
      </c>
      <c r="O74" s="63">
        <v>10</v>
      </c>
      <c r="P74" s="63">
        <v>20</v>
      </c>
      <c r="Q74" s="62"/>
      <c r="R74" s="60">
        <f>VLOOKUP($A33,'Date Reference'!$K$6:$L$36,2,FALSE)</f>
        <v>45096</v>
      </c>
      <c r="S74" s="63">
        <v>15</v>
      </c>
      <c r="T74" s="63">
        <v>30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45097</v>
      </c>
      <c r="C75" s="63">
        <v>15</v>
      </c>
      <c r="D75" s="63">
        <v>45</v>
      </c>
      <c r="E75" s="63">
        <v>15</v>
      </c>
      <c r="F75" s="63">
        <v>30</v>
      </c>
      <c r="G75" s="63">
        <v>20</v>
      </c>
      <c r="H75" s="63">
        <v>30</v>
      </c>
      <c r="I75" s="62"/>
      <c r="J75" s="60">
        <f>VLOOKUP($A34,'Date Reference'!$K$6:$L$36,2,FALSE)</f>
        <v>45097</v>
      </c>
      <c r="K75" s="63">
        <v>7.5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45097</v>
      </c>
      <c r="S75" s="63">
        <v>15</v>
      </c>
      <c r="T75" s="63">
        <v>22.5</v>
      </c>
      <c r="U75" s="63">
        <v>15</v>
      </c>
      <c r="V75" s="63">
        <v>30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45098</v>
      </c>
      <c r="C76" s="63">
        <v>15</v>
      </c>
      <c r="D76" s="63">
        <v>37.5</v>
      </c>
      <c r="E76" s="63">
        <v>15</v>
      </c>
      <c r="F76" s="63">
        <v>30</v>
      </c>
      <c r="G76" s="63">
        <v>10</v>
      </c>
      <c r="H76" s="63">
        <v>30</v>
      </c>
      <c r="I76" s="62"/>
      <c r="J76" s="60">
        <f>VLOOKUP($A35,'Date Reference'!$K$6:$L$36,2,FALSE)</f>
        <v>45098</v>
      </c>
      <c r="K76" s="63">
        <v>15</v>
      </c>
      <c r="L76" s="63">
        <v>22.5</v>
      </c>
      <c r="M76" s="63">
        <v>15</v>
      </c>
      <c r="N76" s="63">
        <v>15</v>
      </c>
      <c r="O76" s="63">
        <v>10</v>
      </c>
      <c r="P76" s="63">
        <v>20</v>
      </c>
      <c r="Q76" s="62"/>
      <c r="R76" s="60">
        <f>VLOOKUP($A35,'Date Reference'!$K$6:$L$36,2,FALSE)</f>
        <v>45098</v>
      </c>
      <c r="S76" s="63">
        <v>15</v>
      </c>
      <c r="T76" s="63">
        <v>30</v>
      </c>
      <c r="U76" s="63">
        <v>15</v>
      </c>
      <c r="V76" s="63">
        <v>22.5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45099</v>
      </c>
      <c r="C77" s="63">
        <v>15</v>
      </c>
      <c r="D77" s="63">
        <v>45</v>
      </c>
      <c r="E77" s="63">
        <v>15</v>
      </c>
      <c r="F77" s="63">
        <v>30</v>
      </c>
      <c r="G77" s="63">
        <v>10</v>
      </c>
      <c r="H77" s="63">
        <v>40</v>
      </c>
      <c r="I77" s="62"/>
      <c r="J77" s="60">
        <f>VLOOKUP($A36,'Date Reference'!$K$6:$L$36,2,FALSE)</f>
        <v>45099</v>
      </c>
      <c r="K77" s="63">
        <v>15</v>
      </c>
      <c r="L77" s="63">
        <v>22.5</v>
      </c>
      <c r="M77" s="63">
        <v>15</v>
      </c>
      <c r="N77" s="63">
        <v>15</v>
      </c>
      <c r="O77" s="63">
        <v>10</v>
      </c>
      <c r="P77" s="63">
        <v>20</v>
      </c>
      <c r="Q77" s="62"/>
      <c r="R77" s="60">
        <f>VLOOKUP($A36,'Date Reference'!$K$6:$L$36,2,FALSE)</f>
        <v>45099</v>
      </c>
      <c r="S77" s="63">
        <v>15</v>
      </c>
      <c r="T77" s="63">
        <v>30</v>
      </c>
      <c r="U77" s="63">
        <v>15</v>
      </c>
      <c r="V77" s="63">
        <v>22.5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45100</v>
      </c>
      <c r="C78" s="63">
        <v>15</v>
      </c>
      <c r="D78" s="63">
        <v>37.5</v>
      </c>
      <c r="E78" s="63">
        <v>15</v>
      </c>
      <c r="F78" s="63">
        <v>30</v>
      </c>
      <c r="G78" s="63">
        <v>10</v>
      </c>
      <c r="H78" s="63">
        <v>30</v>
      </c>
      <c r="I78" s="62"/>
      <c r="J78" s="60">
        <f>VLOOKUP($A37,'Date Reference'!$K$6:$L$36,2,FALSE)</f>
        <v>45100</v>
      </c>
      <c r="K78" s="63">
        <v>15</v>
      </c>
      <c r="L78" s="63">
        <v>22.5</v>
      </c>
      <c r="M78" s="63">
        <v>15</v>
      </c>
      <c r="N78" s="63">
        <v>15</v>
      </c>
      <c r="O78" s="63">
        <v>10</v>
      </c>
      <c r="P78" s="63">
        <v>20</v>
      </c>
      <c r="Q78" s="62"/>
      <c r="R78" s="60">
        <f>VLOOKUP($A37,'Date Reference'!$K$6:$L$36,2,FALSE)</f>
        <v>45100</v>
      </c>
      <c r="S78" s="63">
        <v>15</v>
      </c>
      <c r="T78" s="63">
        <v>15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45101</v>
      </c>
      <c r="C79" s="63">
        <v>15</v>
      </c>
      <c r="D79" s="63">
        <v>45</v>
      </c>
      <c r="E79" s="63">
        <v>15</v>
      </c>
      <c r="F79" s="63">
        <v>30</v>
      </c>
      <c r="G79" s="63">
        <v>20</v>
      </c>
      <c r="H79" s="63">
        <v>30</v>
      </c>
      <c r="I79" s="62"/>
      <c r="J79" s="60">
        <f>VLOOKUP($A38,'Date Reference'!$K$6:$L$36,2,FALSE)</f>
        <v>45101</v>
      </c>
      <c r="K79" s="63">
        <v>15</v>
      </c>
      <c r="L79" s="63">
        <v>15</v>
      </c>
      <c r="M79" s="63">
        <v>15</v>
      </c>
      <c r="N79" s="63">
        <v>15</v>
      </c>
      <c r="O79" s="63">
        <v>10</v>
      </c>
      <c r="P79" s="64">
        <v>20</v>
      </c>
      <c r="Q79" s="62"/>
      <c r="R79" s="60">
        <f>VLOOKUP($A38,'Date Reference'!$K$6:$L$36,2,FALSE)</f>
        <v>45101</v>
      </c>
      <c r="S79" s="63">
        <v>15</v>
      </c>
      <c r="T79" s="63">
        <v>30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45102</v>
      </c>
      <c r="C80" s="63">
        <v>15</v>
      </c>
      <c r="D80" s="63">
        <v>37.5</v>
      </c>
      <c r="E80" s="63">
        <v>15</v>
      </c>
      <c r="F80" s="63">
        <v>37.5</v>
      </c>
      <c r="G80" s="63">
        <v>10</v>
      </c>
      <c r="H80" s="63">
        <v>30</v>
      </c>
      <c r="I80" s="62"/>
      <c r="J80" s="60">
        <f>VLOOKUP($A39,'Date Reference'!$K$6:$L$36,2,FALSE)</f>
        <v>45102</v>
      </c>
      <c r="K80" s="63">
        <v>15</v>
      </c>
      <c r="L80" s="63">
        <v>22.5</v>
      </c>
      <c r="M80" s="63">
        <v>15</v>
      </c>
      <c r="N80" s="63">
        <v>15</v>
      </c>
      <c r="O80" s="63">
        <v>10</v>
      </c>
      <c r="P80" s="64">
        <v>20</v>
      </c>
      <c r="Q80" s="62"/>
      <c r="R80" s="60">
        <f>VLOOKUP($A39,'Date Reference'!$K$6:$L$36,2,FALSE)</f>
        <v>45102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45103</v>
      </c>
      <c r="C81" s="63">
        <v>15</v>
      </c>
      <c r="D81" s="63">
        <v>45</v>
      </c>
      <c r="E81" s="63">
        <v>15</v>
      </c>
      <c r="F81" s="63">
        <v>37.5</v>
      </c>
      <c r="G81" s="63">
        <v>20</v>
      </c>
      <c r="H81" s="63">
        <v>30</v>
      </c>
      <c r="I81" s="62"/>
      <c r="J81" s="60">
        <f>VLOOKUP($A40,'Date Reference'!$K$6:$L$36,2,FALSE)</f>
        <v>45103</v>
      </c>
      <c r="K81" s="63">
        <v>15</v>
      </c>
      <c r="L81" s="63">
        <v>22.5</v>
      </c>
      <c r="M81" s="63">
        <v>15</v>
      </c>
      <c r="N81" s="63">
        <v>15</v>
      </c>
      <c r="O81" s="63">
        <v>10</v>
      </c>
      <c r="P81" s="64">
        <v>20</v>
      </c>
      <c r="Q81" s="62"/>
      <c r="R81" s="60">
        <f>VLOOKUP($A40,'Date Reference'!$K$6:$L$36,2,FALSE)</f>
        <v>45103</v>
      </c>
      <c r="S81" s="63">
        <v>15</v>
      </c>
      <c r="T81" s="63">
        <v>30</v>
      </c>
      <c r="U81" s="63">
        <v>15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45104</v>
      </c>
      <c r="C82" s="63">
        <v>15</v>
      </c>
      <c r="D82" s="63">
        <v>37.5</v>
      </c>
      <c r="E82" s="63">
        <v>15</v>
      </c>
      <c r="F82" s="63">
        <v>37.5</v>
      </c>
      <c r="G82" s="63">
        <v>10</v>
      </c>
      <c r="H82" s="63">
        <v>30</v>
      </c>
      <c r="I82" s="62"/>
      <c r="J82" s="60">
        <f>VLOOKUP($A41,'Date Reference'!$K$6:$L$36,2,FALSE)</f>
        <v>45104</v>
      </c>
      <c r="K82" s="63">
        <v>15</v>
      </c>
      <c r="L82" s="63">
        <v>22.5</v>
      </c>
      <c r="M82" s="63">
        <v>15</v>
      </c>
      <c r="N82" s="63">
        <v>15</v>
      </c>
      <c r="O82" s="63">
        <v>10</v>
      </c>
      <c r="P82" s="64">
        <v>20</v>
      </c>
      <c r="Q82" s="62"/>
      <c r="R82" s="60">
        <f>VLOOKUP($A41,'Date Reference'!$K$6:$L$36,2,FALSE)</f>
        <v>45104</v>
      </c>
      <c r="S82" s="63">
        <v>7.5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45105</v>
      </c>
      <c r="C83" s="63">
        <v>15</v>
      </c>
      <c r="D83" s="63">
        <v>37.5</v>
      </c>
      <c r="E83" s="63">
        <v>15</v>
      </c>
      <c r="F83" s="63">
        <v>30</v>
      </c>
      <c r="G83" s="63">
        <v>10</v>
      </c>
      <c r="H83" s="63">
        <v>30</v>
      </c>
      <c r="I83" s="62"/>
      <c r="J83" s="60">
        <f>VLOOKUP($A42,'Date Reference'!$K$6:$L$36,2,FALSE)</f>
        <v>45105</v>
      </c>
      <c r="K83" s="63">
        <v>15</v>
      </c>
      <c r="L83" s="63">
        <v>22.5</v>
      </c>
      <c r="M83" s="63">
        <v>15</v>
      </c>
      <c r="N83" s="63">
        <v>15</v>
      </c>
      <c r="O83" s="63">
        <v>10</v>
      </c>
      <c r="P83" s="64">
        <v>20</v>
      </c>
      <c r="Q83" s="62"/>
      <c r="R83" s="60">
        <f>VLOOKUP($A42,'Date Reference'!$K$6:$L$36,2,FALSE)</f>
        <v>45105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45106</v>
      </c>
      <c r="C84" s="63">
        <v>15</v>
      </c>
      <c r="D84" s="63">
        <v>45</v>
      </c>
      <c r="E84" s="63">
        <v>15</v>
      </c>
      <c r="F84" s="63">
        <v>37.5</v>
      </c>
      <c r="G84" s="63">
        <v>10</v>
      </c>
      <c r="H84" s="63">
        <v>40</v>
      </c>
      <c r="I84" s="62"/>
      <c r="J84" s="60">
        <f>VLOOKUP($A43,'Date Reference'!$K$6:$L$36,2,FALSE)</f>
        <v>45106</v>
      </c>
      <c r="K84" s="63">
        <v>15</v>
      </c>
      <c r="L84" s="63">
        <v>22.5</v>
      </c>
      <c r="M84" s="63">
        <v>15</v>
      </c>
      <c r="N84" s="63">
        <v>15</v>
      </c>
      <c r="O84" s="63">
        <v>10</v>
      </c>
      <c r="P84" s="64">
        <v>20</v>
      </c>
      <c r="Q84" s="62"/>
      <c r="R84" s="60">
        <f>VLOOKUP($A43,'Date Reference'!$K$6:$L$36,2,FALSE)</f>
        <v>45106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45107</v>
      </c>
      <c r="C85" s="63">
        <v>15</v>
      </c>
      <c r="D85" s="63">
        <v>52.5</v>
      </c>
      <c r="E85" s="63">
        <v>15</v>
      </c>
      <c r="F85" s="63">
        <v>45</v>
      </c>
      <c r="G85" s="63">
        <v>10</v>
      </c>
      <c r="H85" s="63">
        <v>30</v>
      </c>
      <c r="I85" s="62"/>
      <c r="J85" s="60">
        <f>VLOOKUP($A44,'Date Reference'!$K$6:$L$36,2,FALSE)</f>
        <v>45107</v>
      </c>
      <c r="K85" s="63">
        <v>15</v>
      </c>
      <c r="L85" s="63">
        <v>22.5</v>
      </c>
      <c r="M85" s="63">
        <v>15</v>
      </c>
      <c r="N85" s="63">
        <v>15</v>
      </c>
      <c r="O85" s="63">
        <v>10</v>
      </c>
      <c r="P85" s="64">
        <v>20</v>
      </c>
      <c r="Q85" s="62"/>
      <c r="R85" s="60">
        <f>VLOOKUP($A44,'Date Reference'!$K$6:$L$36,2,FALSE)</f>
        <v>45107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 t="str">
        <f>VLOOKUP($A45,'Date Reference'!$K$6:$L$36,2,FALSE)</f>
        <v/>
      </c>
      <c r="C86" s="63"/>
      <c r="D86" s="63"/>
      <c r="E86" s="63"/>
      <c r="F86" s="63"/>
      <c r="G86" s="63"/>
      <c r="H86" s="63"/>
      <c r="J86" s="40" t="str">
        <f>VLOOKUP($A45,'Date Reference'!$K$6:$L$36,2,FALSE)</f>
        <v/>
      </c>
      <c r="K86" s="63"/>
      <c r="L86" s="63"/>
      <c r="M86" s="63"/>
      <c r="N86" s="63"/>
      <c r="O86" s="63"/>
      <c r="P86" s="64"/>
      <c r="R86" s="40" t="str">
        <f>VLOOKUP($A45,'Date Reference'!$K$6:$L$36,2,FALSE)</f>
        <v/>
      </c>
      <c r="S86" s="63"/>
      <c r="T86" s="63"/>
      <c r="U86" s="63"/>
      <c r="V86" s="63"/>
      <c r="W86" s="63"/>
      <c r="X86" s="63"/>
    </row>
    <row r="87" spans="2:24" ht="16.5" thickBot="1" x14ac:dyDescent="0.3">
      <c r="B87" s="31" t="s">
        <v>75</v>
      </c>
      <c r="C87" s="58">
        <f>SUM(C56:C86)-SUMIF($B$56:$B$86,"",C56:C86)</f>
        <v>442.5</v>
      </c>
      <c r="D87" s="58">
        <f t="shared" ref="D87:H87" si="6">SUM(D56:D86)-SUMIF($B$56:$B$86,"",D56:D86)</f>
        <v>1200</v>
      </c>
      <c r="E87" s="58">
        <f t="shared" si="6"/>
        <v>442.5</v>
      </c>
      <c r="F87" s="58">
        <f t="shared" si="6"/>
        <v>1012.5</v>
      </c>
      <c r="G87" s="58">
        <f t="shared" si="6"/>
        <v>350</v>
      </c>
      <c r="H87" s="58">
        <f t="shared" si="6"/>
        <v>1000</v>
      </c>
      <c r="J87" s="31" t="s">
        <v>75</v>
      </c>
      <c r="K87" s="58">
        <f>SUM(K56:K86)-SUMIF($J$56:$J$86,"",K56:K86)</f>
        <v>427.5</v>
      </c>
      <c r="L87" s="58">
        <f t="shared" ref="L87:P87" si="7">SUM(L56:L86)-SUMIF($J$56:$J$86,"",L56:L86)</f>
        <v>682.5</v>
      </c>
      <c r="M87" s="58">
        <f t="shared" si="7"/>
        <v>442.5</v>
      </c>
      <c r="N87" s="58">
        <f t="shared" si="7"/>
        <v>510</v>
      </c>
      <c r="O87" s="58">
        <f t="shared" si="7"/>
        <v>300</v>
      </c>
      <c r="P87" s="58">
        <f t="shared" si="7"/>
        <v>620</v>
      </c>
      <c r="Q87" s="4"/>
      <c r="R87" s="31" t="s">
        <v>75</v>
      </c>
      <c r="S87" s="58">
        <f>SUM(S56:S86)-SUMIF($S$56:$S$86,"",S56:S86)</f>
        <v>427.5</v>
      </c>
      <c r="T87" s="58">
        <f t="shared" ref="T87:X87" si="8">SUM(T56:T86)-SUMIF($S$56:$S$86,"",T56:T86)</f>
        <v>900</v>
      </c>
      <c r="U87" s="58">
        <f t="shared" si="8"/>
        <v>442.5</v>
      </c>
      <c r="V87" s="58">
        <f t="shared" si="8"/>
        <v>712.5</v>
      </c>
      <c r="W87" s="58">
        <f t="shared" si="8"/>
        <v>310</v>
      </c>
      <c r="X87" s="58">
        <f t="shared" si="8"/>
        <v>640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70" t="s">
        <v>108</v>
      </c>
      <c r="C90" s="71"/>
      <c r="D90" s="71"/>
      <c r="E90" s="71"/>
      <c r="F90" s="71"/>
      <c r="G90" s="71"/>
      <c r="H90" s="72"/>
    </row>
    <row r="91" spans="2:24" ht="15.75" thickBot="1" x14ac:dyDescent="0.3">
      <c r="B91" s="73"/>
      <c r="C91" s="74"/>
      <c r="D91" s="74"/>
      <c r="E91" s="74"/>
      <c r="F91" s="74"/>
      <c r="G91" s="74"/>
      <c r="H91" s="75"/>
    </row>
    <row r="92" spans="2:24" x14ac:dyDescent="0.25">
      <c r="B92" s="91" t="s">
        <v>98</v>
      </c>
      <c r="C92" s="91"/>
      <c r="D92" s="91"/>
      <c r="E92" s="91"/>
      <c r="F92" s="91"/>
      <c r="G92" s="91"/>
      <c r="H92" s="91"/>
      <c r="J92" s="91" t="s">
        <v>109</v>
      </c>
      <c r="K92" s="91"/>
      <c r="L92" s="91"/>
      <c r="M92" s="91"/>
      <c r="N92" s="91"/>
      <c r="O92" s="91"/>
      <c r="P92" s="91"/>
      <c r="R92" s="91" t="s">
        <v>45</v>
      </c>
      <c r="S92" s="91"/>
      <c r="T92" s="91"/>
      <c r="U92" s="91"/>
      <c r="V92" s="91"/>
      <c r="W92" s="91"/>
      <c r="X92" s="91"/>
    </row>
    <row r="93" spans="2:24" x14ac:dyDescent="0.25">
      <c r="B93" s="85"/>
      <c r="C93" s="85"/>
      <c r="D93" s="85"/>
      <c r="E93" s="85"/>
      <c r="F93" s="85"/>
      <c r="G93" s="85"/>
      <c r="H93" s="85"/>
      <c r="J93" s="85"/>
      <c r="K93" s="85"/>
      <c r="L93" s="85"/>
      <c r="M93" s="85"/>
      <c r="N93" s="85"/>
      <c r="O93" s="85"/>
      <c r="P93" s="85"/>
      <c r="R93" s="85"/>
      <c r="S93" s="85"/>
      <c r="T93" s="85"/>
      <c r="U93" s="85"/>
      <c r="V93" s="85"/>
      <c r="W93" s="85"/>
      <c r="X93" s="85"/>
    </row>
    <row r="94" spans="2:24" ht="18.75" x14ac:dyDescent="0.3">
      <c r="B94" s="3"/>
      <c r="C94" s="88" t="s">
        <v>73</v>
      </c>
      <c r="D94" s="89"/>
      <c r="E94" s="89"/>
      <c r="F94" s="89"/>
      <c r="G94" s="89"/>
      <c r="H94" s="90"/>
      <c r="J94" s="3"/>
      <c r="K94" s="88" t="s">
        <v>73</v>
      </c>
      <c r="L94" s="89"/>
      <c r="M94" s="89"/>
      <c r="N94" s="89"/>
      <c r="O94" s="89"/>
      <c r="P94" s="90"/>
      <c r="R94" s="15"/>
      <c r="S94" s="88" t="s">
        <v>73</v>
      </c>
      <c r="T94" s="89"/>
      <c r="U94" s="89"/>
      <c r="V94" s="89"/>
      <c r="W94" s="89"/>
      <c r="X94" s="90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86" t="s">
        <v>71</v>
      </c>
      <c r="D96" s="87"/>
      <c r="E96" s="86" t="s">
        <v>72</v>
      </c>
      <c r="F96" s="87"/>
      <c r="G96" s="86" t="s">
        <v>34</v>
      </c>
      <c r="H96" s="87"/>
      <c r="I96" s="34"/>
      <c r="J96" s="33" t="s">
        <v>0</v>
      </c>
      <c r="K96" s="86" t="s">
        <v>71</v>
      </c>
      <c r="L96" s="87"/>
      <c r="M96" s="86" t="s">
        <v>72</v>
      </c>
      <c r="N96" s="87"/>
      <c r="O96" s="86" t="s">
        <v>34</v>
      </c>
      <c r="P96" s="87"/>
      <c r="R96" s="33" t="s">
        <v>0</v>
      </c>
      <c r="S96" s="86" t="s">
        <v>71</v>
      </c>
      <c r="T96" s="87"/>
      <c r="U96" s="86" t="s">
        <v>72</v>
      </c>
      <c r="V96" s="87"/>
      <c r="W96" s="86" t="s">
        <v>34</v>
      </c>
      <c r="X96" s="87"/>
    </row>
    <row r="97" spans="2:24" x14ac:dyDescent="0.25">
      <c r="B97" s="40">
        <f>VLOOKUP($A15,'Date Reference'!$K$6:$L$36,2,FALSE)</f>
        <v>45078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20</v>
      </c>
      <c r="I97" s="62"/>
      <c r="J97" s="60">
        <f>VLOOKUP($A15,'Date Reference'!$K$6:$L$36,2,FALSE)</f>
        <v>45078</v>
      </c>
      <c r="K97" s="63">
        <v>7.5</v>
      </c>
      <c r="L97" s="64">
        <v>15</v>
      </c>
      <c r="M97" s="63">
        <v>7.5</v>
      </c>
      <c r="N97" s="64">
        <v>15</v>
      </c>
      <c r="O97" s="63">
        <v>10</v>
      </c>
      <c r="P97" s="63">
        <v>20</v>
      </c>
      <c r="Q97" s="62"/>
      <c r="R97" s="60">
        <f>VLOOKUP($A15,'Date Reference'!$K$6:$L$36,2,FALSE)</f>
        <v>45078</v>
      </c>
      <c r="S97" s="64">
        <v>15</v>
      </c>
      <c r="T97" s="67">
        <v>75</v>
      </c>
      <c r="U97" s="64">
        <v>15</v>
      </c>
      <c r="V97" s="67">
        <v>75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45079</v>
      </c>
      <c r="C98" s="63">
        <v>7.5</v>
      </c>
      <c r="D98" s="64">
        <v>15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45079</v>
      </c>
      <c r="K98" s="63">
        <v>7.5</v>
      </c>
      <c r="L98" s="64">
        <v>15</v>
      </c>
      <c r="M98" s="63">
        <v>7.5</v>
      </c>
      <c r="N98" s="64">
        <v>15</v>
      </c>
      <c r="O98" s="63">
        <v>10</v>
      </c>
      <c r="P98" s="63">
        <v>10</v>
      </c>
      <c r="Q98" s="62"/>
      <c r="R98" s="60">
        <f>VLOOKUP($A16,'Date Reference'!$K$6:$L$36,2,FALSE)</f>
        <v>45079</v>
      </c>
      <c r="S98" s="64">
        <v>15</v>
      </c>
      <c r="T98" s="67">
        <v>75</v>
      </c>
      <c r="U98" s="64">
        <v>15</v>
      </c>
      <c r="V98" s="1">
        <v>67.5</v>
      </c>
      <c r="W98" s="63">
        <v>10</v>
      </c>
      <c r="X98" s="63">
        <v>80</v>
      </c>
    </row>
    <row r="99" spans="2:24" x14ac:dyDescent="0.25">
      <c r="B99" s="40">
        <f>VLOOKUP($A17,'Date Reference'!$K$6:$L$36,2,FALSE)</f>
        <v>45080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45080</v>
      </c>
      <c r="K99" s="63">
        <v>15</v>
      </c>
      <c r="L99" s="64">
        <v>7.5</v>
      </c>
      <c r="M99" s="63">
        <v>7.5</v>
      </c>
      <c r="N99" s="64">
        <v>15</v>
      </c>
      <c r="O99" s="63">
        <v>10</v>
      </c>
      <c r="P99" s="63">
        <v>10</v>
      </c>
      <c r="Q99" s="62"/>
      <c r="R99" s="60">
        <f>VLOOKUP($A17,'Date Reference'!$K$6:$L$36,2,FALSE)</f>
        <v>45080</v>
      </c>
      <c r="S99" s="64">
        <v>15</v>
      </c>
      <c r="T99" s="67">
        <v>75</v>
      </c>
      <c r="U99" s="64">
        <v>15</v>
      </c>
      <c r="V99" s="1">
        <v>67.5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45081</v>
      </c>
      <c r="C100" s="63">
        <v>7.5</v>
      </c>
      <c r="D100" s="64">
        <v>15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45081</v>
      </c>
      <c r="K100" s="63">
        <v>7.5</v>
      </c>
      <c r="L100" s="64">
        <v>15</v>
      </c>
      <c r="M100" s="63">
        <v>7.5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45081</v>
      </c>
      <c r="S100" s="63">
        <v>7.5</v>
      </c>
      <c r="T100" s="67">
        <v>75</v>
      </c>
      <c r="U100" s="64">
        <v>15</v>
      </c>
      <c r="V100" s="67">
        <v>82.5</v>
      </c>
      <c r="W100" s="63">
        <v>10</v>
      </c>
      <c r="X100" s="63">
        <v>80</v>
      </c>
    </row>
    <row r="101" spans="2:24" x14ac:dyDescent="0.25">
      <c r="B101" s="40">
        <f>VLOOKUP($A19,'Date Reference'!$K$6:$L$36,2,FALSE)</f>
        <v>45082</v>
      </c>
      <c r="C101" s="63">
        <v>7.5</v>
      </c>
      <c r="D101" s="64">
        <v>15</v>
      </c>
      <c r="E101" s="63">
        <v>7.5</v>
      </c>
      <c r="F101" s="64">
        <v>15</v>
      </c>
      <c r="G101" s="63">
        <v>10</v>
      </c>
      <c r="H101" s="63">
        <v>10</v>
      </c>
      <c r="I101" s="62"/>
      <c r="J101" s="60">
        <f>VLOOKUP($A19,'Date Reference'!$K$6:$L$36,2,FALSE)</f>
        <v>45082</v>
      </c>
      <c r="K101" s="63">
        <v>7.5</v>
      </c>
      <c r="L101" s="63">
        <v>15</v>
      </c>
      <c r="M101" s="63">
        <v>15</v>
      </c>
      <c r="N101" s="63">
        <v>7.5</v>
      </c>
      <c r="O101" s="63">
        <v>20</v>
      </c>
      <c r="P101" s="63">
        <v>0</v>
      </c>
      <c r="Q101" s="62"/>
      <c r="R101" s="60">
        <f>VLOOKUP($A19,'Date Reference'!$K$6:$L$36,2,FALSE)</f>
        <v>45082</v>
      </c>
      <c r="S101" s="63">
        <v>22.5</v>
      </c>
      <c r="T101" s="1">
        <v>75</v>
      </c>
      <c r="U101" s="63">
        <v>22.5</v>
      </c>
      <c r="V101" s="1">
        <v>82.5</v>
      </c>
      <c r="W101" s="63">
        <v>10</v>
      </c>
      <c r="X101" s="63">
        <v>110</v>
      </c>
    </row>
    <row r="102" spans="2:24" x14ac:dyDescent="0.25">
      <c r="B102" s="40">
        <f>VLOOKUP($A20,'Date Reference'!$K$6:$L$36,2,FALSE)</f>
        <v>45083</v>
      </c>
      <c r="C102" s="63">
        <v>7.5</v>
      </c>
      <c r="D102" s="64">
        <v>15</v>
      </c>
      <c r="E102" s="63">
        <v>7.5</v>
      </c>
      <c r="F102" s="64">
        <v>15</v>
      </c>
      <c r="G102" s="63">
        <v>10</v>
      </c>
      <c r="H102" s="63">
        <v>10</v>
      </c>
      <c r="I102" s="62"/>
      <c r="J102" s="60">
        <f>VLOOKUP($A20,'Date Reference'!$K$6:$L$36,2,FALSE)</f>
        <v>45083</v>
      </c>
      <c r="K102" s="63">
        <v>15</v>
      </c>
      <c r="L102" s="63">
        <v>7.5</v>
      </c>
      <c r="M102" s="63">
        <v>7.5</v>
      </c>
      <c r="N102" s="63">
        <v>15</v>
      </c>
      <c r="O102" s="63">
        <v>20</v>
      </c>
      <c r="P102" s="63">
        <v>0</v>
      </c>
      <c r="Q102" s="62"/>
      <c r="R102" s="60">
        <f>VLOOKUP($A20,'Date Reference'!$K$6:$L$36,2,FALSE)</f>
        <v>45083</v>
      </c>
      <c r="S102" s="63">
        <v>22.5</v>
      </c>
      <c r="T102" s="1">
        <v>82.5</v>
      </c>
      <c r="U102" s="63">
        <v>22.5</v>
      </c>
      <c r="V102" s="1">
        <v>75</v>
      </c>
      <c r="W102" s="63">
        <v>10</v>
      </c>
      <c r="X102" s="63">
        <v>110</v>
      </c>
    </row>
    <row r="103" spans="2:24" x14ac:dyDescent="0.25">
      <c r="B103" s="40">
        <f>VLOOKUP($A21,'Date Reference'!$K$6:$L$36,2,FALSE)</f>
        <v>45084</v>
      </c>
      <c r="C103" s="63">
        <v>7.5</v>
      </c>
      <c r="D103" s="64">
        <v>15</v>
      </c>
      <c r="E103" s="63">
        <v>7.5</v>
      </c>
      <c r="F103" s="64">
        <v>15</v>
      </c>
      <c r="G103" s="63">
        <v>10</v>
      </c>
      <c r="H103" s="63">
        <v>10</v>
      </c>
      <c r="I103" s="62"/>
      <c r="J103" s="60">
        <f>VLOOKUP($A21,'Date Reference'!$K$6:$L$36,2,FALSE)</f>
        <v>45084</v>
      </c>
      <c r="K103" s="63">
        <v>7.5</v>
      </c>
      <c r="L103" s="63">
        <v>15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45084</v>
      </c>
      <c r="S103" s="63">
        <v>15</v>
      </c>
      <c r="T103" s="1">
        <v>75</v>
      </c>
      <c r="U103" s="63">
        <v>22.5</v>
      </c>
      <c r="V103" s="1">
        <v>75</v>
      </c>
      <c r="W103" s="63">
        <v>10</v>
      </c>
      <c r="X103" s="63">
        <v>80</v>
      </c>
    </row>
    <row r="104" spans="2:24" x14ac:dyDescent="0.25">
      <c r="B104" s="40">
        <f>VLOOKUP($A22,'Date Reference'!$K$6:$L$36,2,FALSE)</f>
        <v>45085</v>
      </c>
      <c r="C104" s="63">
        <v>7.5</v>
      </c>
      <c r="D104" s="64">
        <v>15</v>
      </c>
      <c r="E104" s="63">
        <v>7.5</v>
      </c>
      <c r="F104" s="64">
        <v>15</v>
      </c>
      <c r="G104" s="63">
        <v>10</v>
      </c>
      <c r="H104" s="63">
        <v>10</v>
      </c>
      <c r="I104" s="62"/>
      <c r="J104" s="60">
        <f>VLOOKUP($A22,'Date Reference'!$K$6:$L$36,2,FALSE)</f>
        <v>45085</v>
      </c>
      <c r="K104" s="63">
        <v>7.5</v>
      </c>
      <c r="L104" s="63">
        <v>15</v>
      </c>
      <c r="M104" s="63">
        <v>7.5</v>
      </c>
      <c r="N104" s="63">
        <v>15</v>
      </c>
      <c r="O104" s="63">
        <v>10</v>
      </c>
      <c r="P104" s="63">
        <v>20</v>
      </c>
      <c r="Q104" s="62"/>
      <c r="R104" s="60">
        <f>VLOOKUP($A22,'Date Reference'!$K$6:$L$36,2,FALSE)</f>
        <v>45085</v>
      </c>
      <c r="S104" s="63">
        <v>7.5</v>
      </c>
      <c r="T104" s="1">
        <v>82.5</v>
      </c>
      <c r="U104" s="63">
        <v>15</v>
      </c>
      <c r="V104" s="1">
        <v>75</v>
      </c>
      <c r="W104" s="63">
        <v>10</v>
      </c>
      <c r="X104" s="63">
        <v>80</v>
      </c>
    </row>
    <row r="105" spans="2:24" x14ac:dyDescent="0.25">
      <c r="B105" s="40">
        <f>VLOOKUP($A23,'Date Reference'!$K$6:$L$36,2,FALSE)</f>
        <v>45086</v>
      </c>
      <c r="C105" s="63">
        <v>7.5</v>
      </c>
      <c r="D105" s="64">
        <v>15</v>
      </c>
      <c r="E105" s="63">
        <v>7.5</v>
      </c>
      <c r="F105" s="64">
        <v>15</v>
      </c>
      <c r="G105" s="63">
        <v>10</v>
      </c>
      <c r="H105" s="63">
        <v>10</v>
      </c>
      <c r="I105" s="62"/>
      <c r="J105" s="60">
        <f>VLOOKUP($A23,'Date Reference'!$K$6:$L$36,2,FALSE)</f>
        <v>45086</v>
      </c>
      <c r="K105" s="63">
        <v>7.5</v>
      </c>
      <c r="L105" s="63">
        <v>15</v>
      </c>
      <c r="M105" s="63">
        <v>15</v>
      </c>
      <c r="N105" s="63">
        <v>15</v>
      </c>
      <c r="O105" s="63">
        <v>10</v>
      </c>
      <c r="P105" s="63">
        <v>20</v>
      </c>
      <c r="Q105" s="62"/>
      <c r="R105" s="60">
        <f>VLOOKUP($A23,'Date Reference'!$K$6:$L$36,2,FALSE)</f>
        <v>45086</v>
      </c>
      <c r="S105" s="63">
        <v>15</v>
      </c>
      <c r="T105" s="1">
        <v>75</v>
      </c>
      <c r="U105" s="63">
        <v>15</v>
      </c>
      <c r="V105" s="1">
        <v>75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45087</v>
      </c>
      <c r="C106" s="63">
        <v>7.5</v>
      </c>
      <c r="D106" s="64">
        <v>15</v>
      </c>
      <c r="E106" s="63">
        <v>7.5</v>
      </c>
      <c r="F106" s="64">
        <v>15</v>
      </c>
      <c r="G106" s="63">
        <v>10</v>
      </c>
      <c r="H106" s="63">
        <v>10</v>
      </c>
      <c r="I106" s="62"/>
      <c r="J106" s="60">
        <f>VLOOKUP($A24,'Date Reference'!$K$6:$L$36,2,FALSE)</f>
        <v>45087</v>
      </c>
      <c r="K106" s="63">
        <v>15</v>
      </c>
      <c r="L106" s="63">
        <v>7.5</v>
      </c>
      <c r="M106" s="63">
        <v>15</v>
      </c>
      <c r="N106" s="63">
        <v>7.5</v>
      </c>
      <c r="O106" s="63">
        <v>10</v>
      </c>
      <c r="P106" s="63">
        <v>20</v>
      </c>
      <c r="Q106" s="62"/>
      <c r="R106" s="60">
        <f>VLOOKUP($A24,'Date Reference'!$K$6:$L$36,2,FALSE)</f>
        <v>45087</v>
      </c>
      <c r="S106" s="63">
        <v>15</v>
      </c>
      <c r="T106" s="1">
        <v>75</v>
      </c>
      <c r="U106" s="63">
        <v>15</v>
      </c>
      <c r="V106" s="1">
        <v>75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45088</v>
      </c>
      <c r="C107" s="63">
        <v>7.5</v>
      </c>
      <c r="D107" s="64">
        <v>15</v>
      </c>
      <c r="E107" s="63">
        <v>7.5</v>
      </c>
      <c r="F107" s="64">
        <v>15</v>
      </c>
      <c r="G107" s="63">
        <v>10</v>
      </c>
      <c r="H107" s="63">
        <v>10</v>
      </c>
      <c r="I107" s="62"/>
      <c r="J107" s="60">
        <f>VLOOKUP($A25,'Date Reference'!$K$6:$L$36,2,FALSE)</f>
        <v>45088</v>
      </c>
      <c r="K107" s="63">
        <v>7.5</v>
      </c>
      <c r="L107" s="63">
        <v>15</v>
      </c>
      <c r="M107" s="63">
        <v>22.5</v>
      </c>
      <c r="N107" s="63">
        <v>0</v>
      </c>
      <c r="O107" s="63">
        <v>10</v>
      </c>
      <c r="P107" s="63">
        <v>10</v>
      </c>
      <c r="Q107" s="62"/>
      <c r="R107" s="60">
        <f>VLOOKUP($A25,'Date Reference'!$K$6:$L$36,2,FALSE)</f>
        <v>45088</v>
      </c>
      <c r="S107" s="63">
        <v>15</v>
      </c>
      <c r="T107" s="1">
        <v>75</v>
      </c>
      <c r="U107" s="63">
        <v>15</v>
      </c>
      <c r="V107" s="1">
        <v>75</v>
      </c>
      <c r="W107" s="63">
        <v>10</v>
      </c>
      <c r="X107" s="63">
        <v>80</v>
      </c>
    </row>
    <row r="108" spans="2:24" x14ac:dyDescent="0.25">
      <c r="B108" s="40">
        <f>VLOOKUP($A26,'Date Reference'!$K$6:$L$36,2,FALSE)</f>
        <v>45089</v>
      </c>
      <c r="C108" s="63">
        <v>7.5</v>
      </c>
      <c r="D108" s="64">
        <v>7.5</v>
      </c>
      <c r="E108" s="63">
        <v>7.5</v>
      </c>
      <c r="F108" s="64">
        <v>15</v>
      </c>
      <c r="G108" s="63">
        <v>10</v>
      </c>
      <c r="H108" s="63">
        <v>10</v>
      </c>
      <c r="I108" s="62"/>
      <c r="J108" s="60">
        <f>VLOOKUP($A26,'Date Reference'!$K$6:$L$36,2,FALSE)</f>
        <v>45089</v>
      </c>
      <c r="K108" s="63">
        <v>7.5</v>
      </c>
      <c r="L108" s="63">
        <v>15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45089</v>
      </c>
      <c r="S108" s="63">
        <v>7.5</v>
      </c>
      <c r="T108" s="1">
        <v>75</v>
      </c>
      <c r="U108" s="63">
        <v>15</v>
      </c>
      <c r="V108" s="1">
        <v>75</v>
      </c>
      <c r="W108" s="63">
        <v>10</v>
      </c>
      <c r="X108" s="63">
        <v>70</v>
      </c>
    </row>
    <row r="109" spans="2:24" x14ac:dyDescent="0.25">
      <c r="B109" s="40">
        <f>VLOOKUP($A27,'Date Reference'!$K$6:$L$36,2,FALSE)</f>
        <v>45090</v>
      </c>
      <c r="C109" s="63">
        <v>7.5</v>
      </c>
      <c r="D109" s="64">
        <v>15</v>
      </c>
      <c r="E109" s="63">
        <v>7.5</v>
      </c>
      <c r="F109" s="64">
        <v>15</v>
      </c>
      <c r="G109" s="63">
        <v>10</v>
      </c>
      <c r="H109" s="63">
        <v>10</v>
      </c>
      <c r="I109" s="62"/>
      <c r="J109" s="60">
        <f>VLOOKUP($A27,'Date Reference'!$K$6:$L$36,2,FALSE)</f>
        <v>45090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45090</v>
      </c>
      <c r="S109" s="63">
        <v>7.5</v>
      </c>
      <c r="T109" s="1">
        <v>82.5</v>
      </c>
      <c r="U109" s="63">
        <v>15</v>
      </c>
      <c r="V109" s="1">
        <v>75</v>
      </c>
      <c r="W109" s="63">
        <v>10</v>
      </c>
      <c r="X109" s="63">
        <v>70</v>
      </c>
    </row>
    <row r="110" spans="2:24" x14ac:dyDescent="0.25">
      <c r="B110" s="40">
        <f>VLOOKUP($A28,'Date Reference'!$K$6:$L$36,2,FALSE)</f>
        <v>45091</v>
      </c>
      <c r="C110" s="63">
        <v>7.5</v>
      </c>
      <c r="D110" s="64">
        <v>15</v>
      </c>
      <c r="E110" s="63">
        <v>7.5</v>
      </c>
      <c r="F110" s="64">
        <v>15</v>
      </c>
      <c r="G110" s="63">
        <v>10</v>
      </c>
      <c r="H110" s="63">
        <v>10</v>
      </c>
      <c r="I110" s="62"/>
      <c r="J110" s="60">
        <f>VLOOKUP($A28,'Date Reference'!$K$6:$L$36,2,FALSE)</f>
        <v>45091</v>
      </c>
      <c r="K110" s="63">
        <v>15</v>
      </c>
      <c r="L110" s="63">
        <v>7.5</v>
      </c>
      <c r="M110" s="63">
        <v>7.5</v>
      </c>
      <c r="N110" s="63">
        <v>15</v>
      </c>
      <c r="O110" s="63">
        <v>10</v>
      </c>
      <c r="P110" s="63">
        <v>10</v>
      </c>
      <c r="Q110" s="62"/>
      <c r="R110" s="60">
        <f>VLOOKUP($A28,'Date Reference'!$K$6:$L$36,2,FALSE)</f>
        <v>45091</v>
      </c>
      <c r="S110" s="63">
        <v>15</v>
      </c>
      <c r="T110" s="1">
        <v>67.5</v>
      </c>
      <c r="U110" s="63">
        <v>15</v>
      </c>
      <c r="V110" s="1">
        <v>75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45092</v>
      </c>
      <c r="C111" s="63">
        <v>7.5</v>
      </c>
      <c r="D111" s="64">
        <v>15</v>
      </c>
      <c r="E111" s="63">
        <v>7.5</v>
      </c>
      <c r="F111" s="64">
        <v>15</v>
      </c>
      <c r="G111" s="63">
        <v>10</v>
      </c>
      <c r="H111" s="63">
        <v>10</v>
      </c>
      <c r="I111" s="62"/>
      <c r="J111" s="60">
        <f>VLOOKUP($A29,'Date Reference'!$K$6:$L$36,2,FALSE)</f>
        <v>45092</v>
      </c>
      <c r="K111" s="63">
        <v>7.5</v>
      </c>
      <c r="L111" s="63">
        <v>22.5</v>
      </c>
      <c r="M111" s="63">
        <v>7.5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45092</v>
      </c>
      <c r="S111" s="63">
        <v>15</v>
      </c>
      <c r="T111" s="1">
        <v>75</v>
      </c>
      <c r="U111" s="63">
        <v>15</v>
      </c>
      <c r="V111" s="1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45093</v>
      </c>
      <c r="C112" s="63">
        <v>7.5</v>
      </c>
      <c r="D112" s="64">
        <v>15</v>
      </c>
      <c r="E112" s="63">
        <v>7.5</v>
      </c>
      <c r="F112" s="64">
        <v>15</v>
      </c>
      <c r="G112" s="63">
        <v>10</v>
      </c>
      <c r="H112" s="63">
        <v>10</v>
      </c>
      <c r="I112" s="62"/>
      <c r="J112" s="60">
        <f>VLOOKUP($A30,'Date Reference'!$K$6:$L$36,2,FALSE)</f>
        <v>45093</v>
      </c>
      <c r="K112" s="63">
        <v>7.5</v>
      </c>
      <c r="L112" s="63">
        <v>15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45093</v>
      </c>
      <c r="S112" s="63">
        <v>15</v>
      </c>
      <c r="T112" s="1">
        <v>67.5</v>
      </c>
      <c r="U112" s="63">
        <v>15</v>
      </c>
      <c r="V112" s="1">
        <v>67.5</v>
      </c>
      <c r="W112" s="63">
        <v>10</v>
      </c>
      <c r="X112" s="63">
        <v>80</v>
      </c>
    </row>
    <row r="113" spans="2:24" x14ac:dyDescent="0.25">
      <c r="B113" s="40">
        <f>VLOOKUP($A31,'Date Reference'!$K$6:$L$36,2,FALSE)</f>
        <v>45094</v>
      </c>
      <c r="C113" s="63">
        <v>7.5</v>
      </c>
      <c r="D113" s="64">
        <v>15</v>
      </c>
      <c r="E113" s="63">
        <v>7.5</v>
      </c>
      <c r="F113" s="64">
        <v>15</v>
      </c>
      <c r="G113" s="63">
        <v>10</v>
      </c>
      <c r="H113" s="63">
        <v>10</v>
      </c>
      <c r="I113" s="62"/>
      <c r="J113" s="60">
        <f>VLOOKUP($A31,'Date Reference'!$K$6:$L$36,2,FALSE)</f>
        <v>45094</v>
      </c>
      <c r="K113" s="63">
        <v>7.5</v>
      </c>
      <c r="L113" s="63">
        <v>15</v>
      </c>
      <c r="M113" s="63">
        <v>15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45094</v>
      </c>
      <c r="S113" s="63">
        <v>15</v>
      </c>
      <c r="T113" s="1">
        <v>75</v>
      </c>
      <c r="U113" s="63">
        <v>15</v>
      </c>
      <c r="V113" s="1">
        <v>60</v>
      </c>
      <c r="W113" s="63">
        <v>10</v>
      </c>
      <c r="X113" s="63">
        <v>70</v>
      </c>
    </row>
    <row r="114" spans="2:24" x14ac:dyDescent="0.25">
      <c r="B114" s="40">
        <f>VLOOKUP($A32,'Date Reference'!$K$6:$L$36,2,FALSE)</f>
        <v>45095</v>
      </c>
      <c r="C114" s="63">
        <v>7.5</v>
      </c>
      <c r="D114" s="64">
        <v>15</v>
      </c>
      <c r="E114" s="63">
        <v>7.5</v>
      </c>
      <c r="F114" s="64">
        <v>15</v>
      </c>
      <c r="G114" s="63">
        <v>10</v>
      </c>
      <c r="H114" s="63">
        <v>10</v>
      </c>
      <c r="I114" s="62"/>
      <c r="J114" s="60">
        <f>VLOOKUP($A32,'Date Reference'!$K$6:$L$36,2,FALSE)</f>
        <v>45095</v>
      </c>
      <c r="K114" s="63">
        <v>15</v>
      </c>
      <c r="L114" s="63">
        <v>15</v>
      </c>
      <c r="M114" s="63">
        <v>15</v>
      </c>
      <c r="N114" s="63">
        <v>7.5</v>
      </c>
      <c r="O114" s="63">
        <v>10</v>
      </c>
      <c r="P114" s="63">
        <v>10</v>
      </c>
      <c r="Q114" s="62"/>
      <c r="R114" s="60">
        <f>VLOOKUP($A32,'Date Reference'!$K$6:$L$36,2,FALSE)</f>
        <v>45095</v>
      </c>
      <c r="S114" s="63">
        <v>15</v>
      </c>
      <c r="T114" s="1">
        <v>75</v>
      </c>
      <c r="U114" s="63">
        <v>15</v>
      </c>
      <c r="V114" s="1">
        <v>75</v>
      </c>
      <c r="W114" s="63">
        <v>10</v>
      </c>
      <c r="X114" s="63">
        <v>70</v>
      </c>
    </row>
    <row r="115" spans="2:24" x14ac:dyDescent="0.25">
      <c r="B115" s="40">
        <f>VLOOKUP($A33,'Date Reference'!$K$6:$L$36,2,FALSE)</f>
        <v>45096</v>
      </c>
      <c r="C115" s="63">
        <v>7.5</v>
      </c>
      <c r="D115" s="64">
        <v>15</v>
      </c>
      <c r="E115" s="63">
        <v>7.5</v>
      </c>
      <c r="F115" s="64">
        <v>15</v>
      </c>
      <c r="G115" s="63">
        <v>10</v>
      </c>
      <c r="H115" s="63">
        <v>10</v>
      </c>
      <c r="I115" s="62"/>
      <c r="J115" s="60">
        <f>VLOOKUP($A33,'Date Reference'!$K$6:$L$36,2,FALSE)</f>
        <v>45096</v>
      </c>
      <c r="K115" s="63">
        <v>7.5</v>
      </c>
      <c r="L115" s="63">
        <v>15</v>
      </c>
      <c r="M115" s="63">
        <v>7.5</v>
      </c>
      <c r="N115" s="63">
        <v>15</v>
      </c>
      <c r="O115" s="63">
        <v>10</v>
      </c>
      <c r="P115" s="63">
        <v>10</v>
      </c>
      <c r="Q115" s="62"/>
      <c r="R115" s="60">
        <f>VLOOKUP($A33,'Date Reference'!$K$6:$L$36,2,FALSE)</f>
        <v>45096</v>
      </c>
      <c r="S115" s="63">
        <v>15</v>
      </c>
      <c r="T115" s="1">
        <v>67.5</v>
      </c>
      <c r="U115" s="63">
        <v>15</v>
      </c>
      <c r="V115" s="1">
        <v>75</v>
      </c>
      <c r="W115" s="63">
        <v>10</v>
      </c>
      <c r="X115" s="63">
        <v>70</v>
      </c>
    </row>
    <row r="116" spans="2:24" x14ac:dyDescent="0.25">
      <c r="B116" s="40">
        <f>VLOOKUP($A34,'Date Reference'!$K$6:$L$36,2,FALSE)</f>
        <v>45097</v>
      </c>
      <c r="C116" s="63">
        <v>7.5</v>
      </c>
      <c r="D116" s="64">
        <v>15</v>
      </c>
      <c r="E116" s="63">
        <v>7.5</v>
      </c>
      <c r="F116" s="64">
        <v>15</v>
      </c>
      <c r="G116" s="63">
        <v>10</v>
      </c>
      <c r="H116" s="63">
        <v>10</v>
      </c>
      <c r="I116" s="62"/>
      <c r="J116" s="60">
        <f>VLOOKUP($A34,'Date Reference'!$K$6:$L$36,2,FALSE)</f>
        <v>45097</v>
      </c>
      <c r="K116" s="63">
        <v>15</v>
      </c>
      <c r="L116" s="63">
        <v>7.5</v>
      </c>
      <c r="M116" s="63">
        <v>7.5</v>
      </c>
      <c r="N116" s="63">
        <v>15</v>
      </c>
      <c r="O116" s="63">
        <v>10</v>
      </c>
      <c r="P116" s="63">
        <v>10</v>
      </c>
      <c r="Q116" s="62"/>
      <c r="R116" s="60">
        <f>VLOOKUP($A34,'Date Reference'!$K$6:$L$36,2,FALSE)</f>
        <v>45097</v>
      </c>
      <c r="S116" s="63">
        <v>15</v>
      </c>
      <c r="T116" s="1">
        <v>75</v>
      </c>
      <c r="U116" s="63">
        <v>15</v>
      </c>
      <c r="V116" s="1">
        <v>67.5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45098</v>
      </c>
      <c r="C117" s="63">
        <v>7.5</v>
      </c>
      <c r="D117" s="64">
        <v>15</v>
      </c>
      <c r="E117" s="63">
        <v>7.5</v>
      </c>
      <c r="F117" s="64">
        <v>15</v>
      </c>
      <c r="G117" s="63">
        <v>10</v>
      </c>
      <c r="H117" s="63">
        <v>10</v>
      </c>
      <c r="I117" s="62"/>
      <c r="J117" s="60">
        <f>VLOOKUP($A35,'Date Reference'!$K$6:$L$36,2,FALSE)</f>
        <v>45098</v>
      </c>
      <c r="K117" s="63">
        <v>15</v>
      </c>
      <c r="L117" s="63">
        <v>7.5</v>
      </c>
      <c r="M117" s="63">
        <v>7.5</v>
      </c>
      <c r="N117" s="63">
        <v>15</v>
      </c>
      <c r="O117" s="63">
        <v>10</v>
      </c>
      <c r="P117" s="63">
        <v>10</v>
      </c>
      <c r="Q117" s="62"/>
      <c r="R117" s="60">
        <f>VLOOKUP($A35,'Date Reference'!$K$6:$L$36,2,FALSE)</f>
        <v>45098</v>
      </c>
      <c r="S117" s="63">
        <v>15</v>
      </c>
      <c r="T117" s="1">
        <v>67.5</v>
      </c>
      <c r="U117" s="63">
        <v>15</v>
      </c>
      <c r="V117" s="1">
        <v>67.5</v>
      </c>
      <c r="W117" s="63">
        <v>10</v>
      </c>
      <c r="X117" s="63">
        <v>70</v>
      </c>
    </row>
    <row r="118" spans="2:24" x14ac:dyDescent="0.25">
      <c r="B118" s="40">
        <f>VLOOKUP($A36,'Date Reference'!$K$6:$L$36,2,FALSE)</f>
        <v>45099</v>
      </c>
      <c r="C118" s="63">
        <v>7.5</v>
      </c>
      <c r="D118" s="64">
        <v>15</v>
      </c>
      <c r="E118" s="63">
        <v>7.5</v>
      </c>
      <c r="F118" s="64">
        <v>15</v>
      </c>
      <c r="G118" s="63">
        <v>10</v>
      </c>
      <c r="H118" s="63">
        <v>10</v>
      </c>
      <c r="I118" s="62"/>
      <c r="J118" s="60">
        <f>VLOOKUP($A36,'Date Reference'!$K$6:$L$36,2,FALSE)</f>
        <v>45099</v>
      </c>
      <c r="K118" s="63">
        <v>7.5</v>
      </c>
      <c r="L118" s="63">
        <v>15</v>
      </c>
      <c r="M118" s="63">
        <v>7.5</v>
      </c>
      <c r="N118" s="63">
        <v>15</v>
      </c>
      <c r="O118" s="63">
        <v>10</v>
      </c>
      <c r="P118" s="63">
        <v>20</v>
      </c>
      <c r="Q118" s="62"/>
      <c r="R118" s="60">
        <f>VLOOKUP($A36,'Date Reference'!$K$6:$L$36,2,FALSE)</f>
        <v>45099</v>
      </c>
      <c r="S118" s="63">
        <v>15</v>
      </c>
      <c r="T118" s="1">
        <v>67.5</v>
      </c>
      <c r="U118" s="63">
        <v>15</v>
      </c>
      <c r="V118" s="1">
        <v>67.5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45100</v>
      </c>
      <c r="C119" s="63">
        <v>7.5</v>
      </c>
      <c r="D119" s="64">
        <v>15</v>
      </c>
      <c r="E119" s="63">
        <v>7.5</v>
      </c>
      <c r="F119" s="64">
        <v>15</v>
      </c>
      <c r="G119" s="63">
        <v>10</v>
      </c>
      <c r="H119" s="63">
        <v>10</v>
      </c>
      <c r="I119" s="62"/>
      <c r="J119" s="60">
        <f>VLOOKUP($A37,'Date Reference'!$K$6:$L$36,2,FALSE)</f>
        <v>45100</v>
      </c>
      <c r="K119" s="63">
        <v>15</v>
      </c>
      <c r="L119" s="63">
        <v>7.5</v>
      </c>
      <c r="M119" s="63">
        <v>7.5</v>
      </c>
      <c r="N119" s="63">
        <v>15</v>
      </c>
      <c r="O119" s="63">
        <v>10</v>
      </c>
      <c r="P119" s="63">
        <v>20</v>
      </c>
      <c r="Q119" s="62"/>
      <c r="R119" s="60">
        <f>VLOOKUP($A37,'Date Reference'!$K$6:$L$36,2,FALSE)</f>
        <v>45100</v>
      </c>
      <c r="S119" s="63">
        <v>15</v>
      </c>
      <c r="T119" s="1">
        <v>75</v>
      </c>
      <c r="U119" s="63">
        <v>15</v>
      </c>
      <c r="V119" s="1">
        <v>75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45101</v>
      </c>
      <c r="C120" s="63">
        <v>7.5</v>
      </c>
      <c r="D120" s="64">
        <v>15</v>
      </c>
      <c r="E120" s="63">
        <v>7.5</v>
      </c>
      <c r="F120" s="64">
        <v>15</v>
      </c>
      <c r="G120" s="63">
        <v>10</v>
      </c>
      <c r="H120" s="63">
        <v>10</v>
      </c>
      <c r="I120" s="62"/>
      <c r="J120" s="60">
        <f>VLOOKUP($A38,'Date Reference'!$K$6:$L$36,2,FALSE)</f>
        <v>45101</v>
      </c>
      <c r="K120" s="63">
        <v>15</v>
      </c>
      <c r="L120" s="63">
        <v>7.5</v>
      </c>
      <c r="M120" s="63">
        <v>15</v>
      </c>
      <c r="N120" s="63">
        <v>7.5</v>
      </c>
      <c r="O120" s="63">
        <v>10</v>
      </c>
      <c r="P120" s="63">
        <v>20</v>
      </c>
      <c r="Q120" s="62"/>
      <c r="R120" s="60">
        <f>VLOOKUP($A38,'Date Reference'!$K$6:$L$36,2,FALSE)</f>
        <v>45101</v>
      </c>
      <c r="S120" s="63">
        <v>15</v>
      </c>
      <c r="T120" s="1">
        <v>75</v>
      </c>
      <c r="U120" s="63">
        <v>15</v>
      </c>
      <c r="V120" s="1">
        <v>75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45102</v>
      </c>
      <c r="C121" s="63">
        <v>7.5</v>
      </c>
      <c r="D121" s="64">
        <v>15</v>
      </c>
      <c r="E121" s="63">
        <v>7.5</v>
      </c>
      <c r="F121" s="64">
        <v>15</v>
      </c>
      <c r="G121" s="63">
        <v>10</v>
      </c>
      <c r="H121" s="63">
        <v>10</v>
      </c>
      <c r="I121" s="62"/>
      <c r="J121" s="60">
        <f>VLOOKUP($A39,'Date Reference'!$K$6:$L$36,2,FALSE)</f>
        <v>45102</v>
      </c>
      <c r="K121" s="63">
        <v>15</v>
      </c>
      <c r="L121" s="63">
        <v>7.5</v>
      </c>
      <c r="M121" s="63">
        <v>15</v>
      </c>
      <c r="N121" s="63">
        <v>7.5</v>
      </c>
      <c r="O121" s="63">
        <v>10</v>
      </c>
      <c r="P121" s="63">
        <v>10</v>
      </c>
      <c r="Q121" s="62"/>
      <c r="R121" s="60">
        <f>VLOOKUP($A39,'Date Reference'!$K$6:$L$36,2,FALSE)</f>
        <v>45102</v>
      </c>
      <c r="S121" s="63">
        <v>15</v>
      </c>
      <c r="T121" s="1">
        <v>75</v>
      </c>
      <c r="U121" s="63">
        <v>15</v>
      </c>
      <c r="V121" s="1">
        <v>75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45103</v>
      </c>
      <c r="C122" s="63">
        <v>7.5</v>
      </c>
      <c r="D122" s="64">
        <v>15</v>
      </c>
      <c r="E122" s="63">
        <v>7.5</v>
      </c>
      <c r="F122" s="64">
        <v>15</v>
      </c>
      <c r="G122" s="63">
        <v>10</v>
      </c>
      <c r="H122" s="63">
        <v>10</v>
      </c>
      <c r="I122" s="62"/>
      <c r="J122" s="60">
        <f>VLOOKUP($A40,'Date Reference'!$K$6:$L$36,2,FALSE)</f>
        <v>45103</v>
      </c>
      <c r="K122" s="63">
        <v>7.5</v>
      </c>
      <c r="L122" s="63">
        <v>15</v>
      </c>
      <c r="M122" s="63">
        <v>15</v>
      </c>
      <c r="N122" s="63">
        <v>7.5</v>
      </c>
      <c r="O122" s="63">
        <v>10</v>
      </c>
      <c r="P122" s="63">
        <v>10</v>
      </c>
      <c r="Q122" s="62"/>
      <c r="R122" s="60">
        <f>VLOOKUP($A40,'Date Reference'!$K$6:$L$36,2,FALSE)</f>
        <v>45103</v>
      </c>
      <c r="S122" s="63">
        <v>15</v>
      </c>
      <c r="T122" s="1">
        <v>75</v>
      </c>
      <c r="U122" s="63">
        <v>15</v>
      </c>
      <c r="V122" s="1">
        <v>75</v>
      </c>
      <c r="W122" s="63">
        <v>10</v>
      </c>
      <c r="X122" s="63">
        <v>70</v>
      </c>
    </row>
    <row r="123" spans="2:24" x14ac:dyDescent="0.25">
      <c r="B123" s="40">
        <f>VLOOKUP($A41,'Date Reference'!$K$6:$L$36,2,FALSE)</f>
        <v>45104</v>
      </c>
      <c r="C123" s="63">
        <v>7.5</v>
      </c>
      <c r="D123" s="64">
        <v>15</v>
      </c>
      <c r="E123" s="63">
        <v>7.5</v>
      </c>
      <c r="F123" s="64">
        <v>15</v>
      </c>
      <c r="G123" s="63">
        <v>10</v>
      </c>
      <c r="H123" s="63">
        <v>10</v>
      </c>
      <c r="I123" s="62"/>
      <c r="J123" s="60">
        <f>VLOOKUP($A41,'Date Reference'!$K$6:$L$36,2,FALSE)</f>
        <v>45104</v>
      </c>
      <c r="K123" s="63">
        <v>15</v>
      </c>
      <c r="L123" s="63">
        <v>7.5</v>
      </c>
      <c r="M123" s="63">
        <v>7.5</v>
      </c>
      <c r="N123" s="63">
        <v>22.5</v>
      </c>
      <c r="O123" s="63">
        <v>10</v>
      </c>
      <c r="P123" s="63">
        <v>10</v>
      </c>
      <c r="Q123" s="62"/>
      <c r="R123" s="60">
        <f>VLOOKUP($A41,'Date Reference'!$K$6:$L$36,2,FALSE)</f>
        <v>45104</v>
      </c>
      <c r="S123" s="63">
        <v>15</v>
      </c>
      <c r="T123" s="1">
        <v>67.5</v>
      </c>
      <c r="U123" s="63">
        <v>15</v>
      </c>
      <c r="V123" s="1">
        <v>75</v>
      </c>
      <c r="W123" s="63">
        <v>10</v>
      </c>
      <c r="X123" s="63">
        <v>70</v>
      </c>
    </row>
    <row r="124" spans="2:24" x14ac:dyDescent="0.25">
      <c r="B124" s="40">
        <f>VLOOKUP($A42,'Date Reference'!$K$6:$L$36,2,FALSE)</f>
        <v>45105</v>
      </c>
      <c r="C124" s="63">
        <v>7.5</v>
      </c>
      <c r="D124" s="64">
        <v>15</v>
      </c>
      <c r="E124" s="63">
        <v>7.5</v>
      </c>
      <c r="F124" s="64">
        <v>22.5</v>
      </c>
      <c r="G124" s="63">
        <v>10</v>
      </c>
      <c r="H124" s="63">
        <v>10</v>
      </c>
      <c r="I124" s="62"/>
      <c r="J124" s="60">
        <f>VLOOKUP($A42,'Date Reference'!$K$6:$L$36,2,FALSE)</f>
        <v>45105</v>
      </c>
      <c r="K124" s="63">
        <v>15</v>
      </c>
      <c r="L124" s="63">
        <v>15</v>
      </c>
      <c r="M124" s="63">
        <v>7.5</v>
      </c>
      <c r="N124" s="63">
        <v>15</v>
      </c>
      <c r="O124" s="63">
        <v>10</v>
      </c>
      <c r="P124" s="63">
        <v>10</v>
      </c>
      <c r="Q124" s="62"/>
      <c r="R124" s="60">
        <f>VLOOKUP($A42,'Date Reference'!$K$6:$L$36,2,FALSE)</f>
        <v>45105</v>
      </c>
      <c r="S124" s="63">
        <v>15</v>
      </c>
      <c r="T124" s="1">
        <v>75</v>
      </c>
      <c r="U124" s="63">
        <v>15</v>
      </c>
      <c r="V124" s="1">
        <v>75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45106</v>
      </c>
      <c r="C125" s="63">
        <v>7.5</v>
      </c>
      <c r="D125" s="64">
        <v>15</v>
      </c>
      <c r="E125" s="63">
        <v>7.5</v>
      </c>
      <c r="F125" s="64">
        <v>15</v>
      </c>
      <c r="G125" s="63">
        <v>10</v>
      </c>
      <c r="H125" s="63">
        <v>10</v>
      </c>
      <c r="I125" s="62"/>
      <c r="J125" s="60">
        <f>VLOOKUP($A43,'Date Reference'!$K$6:$L$36,2,FALSE)</f>
        <v>45106</v>
      </c>
      <c r="K125" s="63">
        <v>15</v>
      </c>
      <c r="L125" s="63">
        <v>15</v>
      </c>
      <c r="M125" s="63">
        <v>15</v>
      </c>
      <c r="N125" s="63">
        <v>7.5</v>
      </c>
      <c r="O125" s="63">
        <v>10</v>
      </c>
      <c r="P125" s="63">
        <v>10</v>
      </c>
      <c r="Q125" s="62"/>
      <c r="R125" s="60">
        <f>VLOOKUP($A43,'Date Reference'!$K$6:$L$36,2,FALSE)</f>
        <v>45106</v>
      </c>
      <c r="S125" s="63">
        <v>15</v>
      </c>
      <c r="T125" s="1">
        <v>75</v>
      </c>
      <c r="U125" s="63">
        <v>15</v>
      </c>
      <c r="V125" s="1">
        <v>75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45107</v>
      </c>
      <c r="C126" s="63">
        <v>7.5</v>
      </c>
      <c r="D126" s="64">
        <v>7.5</v>
      </c>
      <c r="E126" s="63">
        <v>7.5</v>
      </c>
      <c r="F126" s="64">
        <v>15</v>
      </c>
      <c r="G126" s="63">
        <v>10</v>
      </c>
      <c r="H126" s="63">
        <v>10</v>
      </c>
      <c r="I126" s="62"/>
      <c r="J126" s="60">
        <f>VLOOKUP($A44,'Date Reference'!$K$6:$L$36,2,FALSE)</f>
        <v>45107</v>
      </c>
      <c r="K126" s="63">
        <v>7.5</v>
      </c>
      <c r="L126" s="63">
        <v>15</v>
      </c>
      <c r="M126" s="63">
        <v>7.5</v>
      </c>
      <c r="N126" s="63">
        <v>15</v>
      </c>
      <c r="O126" s="63">
        <v>10</v>
      </c>
      <c r="P126" s="63">
        <v>10</v>
      </c>
      <c r="Q126" s="62"/>
      <c r="R126" s="60">
        <f>VLOOKUP($A44,'Date Reference'!$K$6:$L$36,2,FALSE)</f>
        <v>45107</v>
      </c>
      <c r="S126" s="63">
        <v>15</v>
      </c>
      <c r="T126" s="1">
        <v>67.5</v>
      </c>
      <c r="U126" s="63">
        <v>15</v>
      </c>
      <c r="V126" s="1">
        <v>75</v>
      </c>
      <c r="W126" s="63">
        <v>10</v>
      </c>
      <c r="X126" s="63">
        <v>80</v>
      </c>
    </row>
    <row r="127" spans="2:24" ht="15.75" thickBot="1" x14ac:dyDescent="0.3">
      <c r="B127" s="40" t="str">
        <f>VLOOKUP($A45,'Date Reference'!$K$6:$L$36,2,FALSE)</f>
        <v/>
      </c>
      <c r="C127" s="63"/>
      <c r="D127" s="64"/>
      <c r="E127" s="63"/>
      <c r="F127" s="64"/>
      <c r="G127" s="63"/>
      <c r="H127" s="63"/>
      <c r="I127" s="62"/>
      <c r="J127" s="60" t="str">
        <f>VLOOKUP($A45,'Date Reference'!$K$6:$L$36,2,FALSE)</f>
        <v/>
      </c>
      <c r="K127" s="63"/>
      <c r="L127" s="63"/>
      <c r="M127" s="63"/>
      <c r="N127" s="63"/>
      <c r="O127" s="63"/>
      <c r="P127" s="63"/>
      <c r="Q127" s="62"/>
      <c r="R127" s="60" t="str">
        <f>VLOOKUP($A45,'Date Reference'!$K$6:$L$36,2,FALSE)</f>
        <v/>
      </c>
      <c r="S127" s="63"/>
      <c r="T127" s="67"/>
      <c r="U127" s="63"/>
      <c r="V127" s="1"/>
      <c r="W127" s="63"/>
      <c r="X127" s="63"/>
    </row>
    <row r="128" spans="2:24" ht="16.5" thickBot="1" x14ac:dyDescent="0.3">
      <c r="B128" s="31" t="s">
        <v>75</v>
      </c>
      <c r="C128" s="58">
        <f>SUM(C97:C127)-SUMIF($B$97:$B$127,"",C97:C127)</f>
        <v>225</v>
      </c>
      <c r="D128" s="58">
        <f t="shared" ref="D128:H128" si="9">SUM(D97:D127)-SUMIF($B$97:$B$127,"",D97:D127)</f>
        <v>435</v>
      </c>
      <c r="E128" s="58">
        <f t="shared" si="9"/>
        <v>225</v>
      </c>
      <c r="F128" s="58">
        <f t="shared" si="9"/>
        <v>457.5</v>
      </c>
      <c r="G128" s="58">
        <f t="shared" si="9"/>
        <v>300</v>
      </c>
      <c r="H128" s="58">
        <f t="shared" si="9"/>
        <v>310</v>
      </c>
      <c r="J128" s="31" t="s">
        <v>75</v>
      </c>
      <c r="K128" s="58">
        <f>SUM(K97:K127)-SUMIF($J$97:$J$127,"",K97:K127)</f>
        <v>322.5</v>
      </c>
      <c r="L128" s="58">
        <f t="shared" ref="L128:P128" si="10">SUM(L97:L127)-SUMIF($J$97:$J$127,"",L97:L127)</f>
        <v>382.5</v>
      </c>
      <c r="M128" s="58">
        <f t="shared" si="10"/>
        <v>307.5</v>
      </c>
      <c r="N128" s="58">
        <f t="shared" si="10"/>
        <v>390</v>
      </c>
      <c r="O128" s="58">
        <f t="shared" si="10"/>
        <v>320</v>
      </c>
      <c r="P128" s="58">
        <f t="shared" si="10"/>
        <v>350</v>
      </c>
      <c r="Q128" s="4"/>
      <c r="R128" s="31" t="s">
        <v>75</v>
      </c>
      <c r="S128" s="58">
        <f>SUM(S97:S127)-SUMIF($R$97:$R$127,"",S97:S127)</f>
        <v>435</v>
      </c>
      <c r="T128" s="58">
        <f t="shared" ref="T128:X128" si="11">SUM(T97:T127)-SUMIF($R$97:$R$127,"",T97:T127)</f>
        <v>2220</v>
      </c>
      <c r="U128" s="58">
        <f t="shared" si="11"/>
        <v>472.5</v>
      </c>
      <c r="V128" s="58">
        <f t="shared" si="11"/>
        <v>2205</v>
      </c>
      <c r="W128" s="58">
        <f t="shared" si="11"/>
        <v>300</v>
      </c>
      <c r="X128" s="58">
        <f t="shared" si="11"/>
        <v>2380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C127">
    <cfRule type="beginsWith" dxfId="131" priority="92" operator="beginsWith" text="0">
      <formula>LEFT(C127,LEN("0"))="0"</formula>
    </cfRule>
  </conditionalFormatting>
  <conditionalFormatting sqref="C45:F45">
    <cfRule type="cellIs" dxfId="130" priority="185" operator="equal">
      <formula>7.5</formula>
    </cfRule>
  </conditionalFormatting>
  <conditionalFormatting sqref="C86:F86">
    <cfRule type="cellIs" dxfId="129" priority="106" operator="equal">
      <formula>7.5</formula>
    </cfRule>
  </conditionalFormatting>
  <conditionalFormatting sqref="D45">
    <cfRule type="cellIs" dxfId="128" priority="189" operator="between">
      <formula>7.5</formula>
      <formula>15</formula>
    </cfRule>
  </conditionalFormatting>
  <conditionalFormatting sqref="D86">
    <cfRule type="cellIs" dxfId="127" priority="108" operator="between">
      <formula>22.5</formula>
      <formula>30</formula>
    </cfRule>
    <cfRule type="cellIs" dxfId="126" priority="109" operator="between">
      <formula>15</formula>
      <formula>22.5</formula>
    </cfRule>
    <cfRule type="cellIs" dxfId="125" priority="110" operator="between">
      <formula>7.5</formula>
      <formula>15</formula>
    </cfRule>
  </conditionalFormatting>
  <conditionalFormatting sqref="D127">
    <cfRule type="cellIs" dxfId="124" priority="94" operator="equal">
      <formula>7.5</formula>
    </cfRule>
  </conditionalFormatting>
  <conditionalFormatting sqref="E127">
    <cfRule type="beginsWith" dxfId="123" priority="91" operator="beginsWith" text="0">
      <formula>LEFT(E127,LEN("0"))="0"</formula>
    </cfRule>
  </conditionalFormatting>
  <conditionalFormatting sqref="F45">
    <cfRule type="cellIs" dxfId="122" priority="186" operator="between">
      <formula>7.5</formula>
      <formula>15</formula>
    </cfRule>
  </conditionalFormatting>
  <conditionalFormatting sqref="F86">
    <cfRule type="cellIs" dxfId="121" priority="103" operator="between">
      <formula>22.5</formula>
      <formula>30</formula>
    </cfRule>
    <cfRule type="cellIs" dxfId="120" priority="104" operator="between">
      <formula>15</formula>
      <formula>22.5</formula>
    </cfRule>
    <cfRule type="cellIs" dxfId="119" priority="105" operator="between">
      <formula>7.5</formula>
      <formula>15</formula>
    </cfRule>
  </conditionalFormatting>
  <conditionalFormatting sqref="F127">
    <cfRule type="cellIs" dxfId="118" priority="93" operator="equal">
      <formula>7.5</formula>
    </cfRule>
  </conditionalFormatting>
  <conditionalFormatting sqref="G45">
    <cfRule type="cellIs" dxfId="117" priority="182" operator="equal">
      <formula>10</formula>
    </cfRule>
  </conditionalFormatting>
  <conditionalFormatting sqref="G45:H45">
    <cfRule type="beginsWith" dxfId="116" priority="183" operator="beginsWith" text="0">
      <formula>LEFT(G45,LEN("0"))="0"</formula>
    </cfRule>
  </conditionalFormatting>
  <conditionalFormatting sqref="G86:H86">
    <cfRule type="beginsWith" dxfId="115" priority="101" operator="beginsWith" text="0">
      <formula>LEFT(G86,LEN("0"))="0"</formula>
    </cfRule>
  </conditionalFormatting>
  <conditionalFormatting sqref="G127:H127">
    <cfRule type="beginsWith" dxfId="114" priority="87" operator="beginsWith" text="0">
      <formula>LEFT(G127,LEN("0"))="0"</formula>
    </cfRule>
  </conditionalFormatting>
  <conditionalFormatting sqref="H86">
    <cfRule type="cellIs" dxfId="113" priority="99" operator="equal">
      <formula>20</formula>
    </cfRule>
    <cfRule type="cellIs" dxfId="112" priority="100" operator="equal">
      <formula>10</formula>
    </cfRule>
  </conditionalFormatting>
  <conditionalFormatting sqref="K45">
    <cfRule type="cellIs" dxfId="111" priority="198" operator="between">
      <formula>7.5</formula>
      <formula>15</formula>
    </cfRule>
  </conditionalFormatting>
  <conditionalFormatting sqref="K45:N45">
    <cfRule type="cellIs" dxfId="110" priority="194" operator="equal">
      <formula>7.5</formula>
    </cfRule>
  </conditionalFormatting>
  <conditionalFormatting sqref="K86:N86">
    <cfRule type="cellIs" dxfId="109" priority="125" operator="equal">
      <formula>7.5</formula>
    </cfRule>
  </conditionalFormatting>
  <conditionalFormatting sqref="L86">
    <cfRule type="cellIs" dxfId="108" priority="128" operator="between">
      <formula>7.5</formula>
      <formula>15</formula>
    </cfRule>
  </conditionalFormatting>
  <conditionalFormatting sqref="M45">
    <cfRule type="cellIs" dxfId="107" priority="195" operator="between">
      <formula>7.5</formula>
      <formula>15</formula>
    </cfRule>
  </conditionalFormatting>
  <conditionalFormatting sqref="O45">
    <cfRule type="cellIs" dxfId="106" priority="191" operator="equal">
      <formula>10</formula>
    </cfRule>
  </conditionalFormatting>
  <conditionalFormatting sqref="O45:P45">
    <cfRule type="beginsWith" dxfId="105" priority="192" operator="beginsWith" text="0">
      <formula>LEFT(O45,LEN("0"))="0"</formula>
    </cfRule>
  </conditionalFormatting>
  <conditionalFormatting sqref="O86:P86">
    <cfRule type="beginsWith" dxfId="104" priority="123" operator="beginsWith" text="0">
      <formula>LEFT(O86,LEN("0"))="0"</formula>
    </cfRule>
  </conditionalFormatting>
  <conditionalFormatting sqref="P86">
    <cfRule type="cellIs" dxfId="103" priority="122" operator="equal">
      <formula>10</formula>
    </cfRule>
  </conditionalFormatting>
  <conditionalFormatting sqref="S45">
    <cfRule type="cellIs" dxfId="102" priority="137" operator="between">
      <formula>7.5</formula>
      <formula>15</formula>
    </cfRule>
  </conditionalFormatting>
  <conditionalFormatting sqref="S127">
    <cfRule type="cellIs" dxfId="101" priority="86" operator="equal">
      <formula>7.5</formula>
    </cfRule>
  </conditionalFormatting>
  <conditionalFormatting sqref="S45:V45">
    <cfRule type="cellIs" dxfId="100" priority="133" operator="equal">
      <formula>7.5</formula>
    </cfRule>
  </conditionalFormatting>
  <conditionalFormatting sqref="S86:V86">
    <cfRule type="cellIs" dxfId="99" priority="116" operator="equal">
      <formula>7.5</formula>
    </cfRule>
  </conditionalFormatting>
  <conditionalFormatting sqref="T86">
    <cfRule type="cellIs" dxfId="98" priority="120" operator="between">
      <formula>7.5</formula>
      <formula>15</formula>
    </cfRule>
  </conditionalFormatting>
  <conditionalFormatting sqref="T127">
    <cfRule type="cellIs" dxfId="97" priority="76" operator="between">
      <formula>7.5</formula>
      <formula>67.5</formula>
    </cfRule>
  </conditionalFormatting>
  <conditionalFormatting sqref="U45">
    <cfRule type="cellIs" dxfId="96" priority="134" operator="between">
      <formula>7.5</formula>
      <formula>15</formula>
    </cfRule>
  </conditionalFormatting>
  <conditionalFormatting sqref="U127">
    <cfRule type="cellIs" dxfId="95" priority="85" operator="equal">
      <formula>7.5</formula>
    </cfRule>
  </conditionalFormatting>
  <conditionalFormatting sqref="V86">
    <cfRule type="cellIs" dxfId="94" priority="117" operator="between">
      <formula>7.5</formula>
      <formula>15</formula>
    </cfRule>
  </conditionalFormatting>
  <conditionalFormatting sqref="V127">
    <cfRule type="cellIs" dxfId="93" priority="73" operator="between">
      <formula>7.5</formula>
      <formula>67.5</formula>
    </cfRule>
  </conditionalFormatting>
  <conditionalFormatting sqref="W45">
    <cfRule type="cellIs" dxfId="92" priority="130" operator="equal">
      <formula>10</formula>
    </cfRule>
  </conditionalFormatting>
  <conditionalFormatting sqref="W127">
    <cfRule type="beginsWith" dxfId="91" priority="72" operator="beginsWith" text="0">
      <formula>LEFT(W127,LEN("0"))="0"</formula>
    </cfRule>
  </conditionalFormatting>
  <conditionalFormatting sqref="W45:X45">
    <cfRule type="beginsWith" dxfId="90" priority="131" operator="beginsWith" text="0">
      <formula>LEFT(W45,LEN("0"))="0"</formula>
    </cfRule>
  </conditionalFormatting>
  <conditionalFormatting sqref="W86:X86">
    <cfRule type="beginsWith" dxfId="89" priority="114" operator="beginsWith" text="0">
      <formula>LEFT(W86,LEN("0"))="0"</formula>
    </cfRule>
  </conditionalFormatting>
  <conditionalFormatting sqref="X86">
    <cfRule type="cellIs" dxfId="88" priority="113" operator="equal">
      <formula>10</formula>
    </cfRule>
  </conditionalFormatting>
  <conditionalFormatting sqref="X127">
    <cfRule type="cellIs" dxfId="87" priority="71" operator="between">
      <formula>10</formula>
      <formula>70</formula>
    </cfRule>
  </conditionalFormatting>
  <conditionalFormatting sqref="AA45:AD45">
    <cfRule type="cellIs" dxfId="86" priority="152" operator="equal">
      <formula>7.5</formula>
    </cfRule>
  </conditionalFormatting>
  <conditionalFormatting sqref="AB45">
    <cfRule type="cellIs" dxfId="85" priority="156" operator="between">
      <formula>7.5</formula>
      <formula>15</formula>
    </cfRule>
  </conditionalFormatting>
  <conditionalFormatting sqref="AD45">
    <cfRule type="cellIs" dxfId="84" priority="153" operator="between">
      <formula>7.5</formula>
      <formula>15</formula>
    </cfRule>
  </conditionalFormatting>
  <conditionalFormatting sqref="AE45">
    <cfRule type="cellIs" dxfId="83" priority="149" operator="equal">
      <formula>10</formula>
    </cfRule>
  </conditionalFormatting>
  <conditionalFormatting sqref="AE45:AF45">
    <cfRule type="beginsWith" dxfId="82" priority="150" operator="beginsWith" text="0">
      <formula>LEFT(AE45,LEN("0"))="0"</formula>
    </cfRule>
  </conditionalFormatting>
  <conditionalFormatting sqref="AI45:AL45">
    <cfRule type="cellIs" dxfId="81" priority="143" operator="equal">
      <formula>7.5</formula>
    </cfRule>
  </conditionalFormatting>
  <conditionalFormatting sqref="AJ45">
    <cfRule type="cellIs" dxfId="80" priority="147" operator="between">
      <formula>7.5</formula>
      <formula>15</formula>
    </cfRule>
  </conditionalFormatting>
  <conditionalFormatting sqref="AL45">
    <cfRule type="cellIs" dxfId="79" priority="144" operator="between">
      <formula>7.5</formula>
      <formula>15</formula>
    </cfRule>
  </conditionalFormatting>
  <conditionalFormatting sqref="AM45:AN45">
    <cfRule type="cellIs" dxfId="78" priority="139" operator="equal">
      <formula>10</formula>
    </cfRule>
    <cfRule type="beginsWith" dxfId="77" priority="140" operator="beginsWith" text="0">
      <formula>LEFT(AM45,LEN("0"))="0"</formula>
    </cfRule>
  </conditionalFormatting>
  <conditionalFormatting sqref="AQ45:AT45">
    <cfRule type="cellIs" dxfId="76" priority="166" operator="between">
      <formula>7.5</formula>
      <formula>15</formula>
    </cfRule>
    <cfRule type="cellIs" dxfId="75" priority="167" operator="equal">
      <formula>7.5</formula>
    </cfRule>
  </conditionalFormatting>
  <conditionalFormatting sqref="AU45:AV45">
    <cfRule type="cellIs" dxfId="74" priority="158" operator="equal">
      <formula>10</formula>
    </cfRule>
    <cfRule type="beginsWith" dxfId="73" priority="159" operator="beginsWith" text="0">
      <formula>LEFT(AU45,LEN("0"))="0"</formula>
    </cfRule>
  </conditionalFormatting>
  <conditionalFormatting sqref="K15:K22 K25:K44">
    <cfRule type="cellIs" dxfId="72" priority="69" operator="between">
      <formula>7.5</formula>
      <formula>15</formula>
    </cfRule>
    <cfRule type="cellIs" dxfId="71" priority="70" operator="equal">
      <formula>7.5</formula>
    </cfRule>
  </conditionalFormatting>
  <conditionalFormatting sqref="L16:L44">
    <cfRule type="cellIs" dxfId="70" priority="68" operator="equal">
      <formula>7.5</formula>
    </cfRule>
  </conditionalFormatting>
  <conditionalFormatting sqref="M15:M44">
    <cfRule type="cellIs" dxfId="69" priority="67" operator="between">
      <formula>7.5</formula>
      <formula>15</formula>
    </cfRule>
  </conditionalFormatting>
  <conditionalFormatting sqref="M15:N44">
    <cfRule type="cellIs" dxfId="68" priority="66" operator="equal">
      <formula>7.5</formula>
    </cfRule>
  </conditionalFormatting>
  <conditionalFormatting sqref="O15:O44">
    <cfRule type="cellIs" dxfId="67" priority="64" operator="equal">
      <formula>10</formula>
    </cfRule>
  </conditionalFormatting>
  <conditionalFormatting sqref="O15:P44">
    <cfRule type="beginsWith" dxfId="66" priority="65" operator="beginsWith" text="0">
      <formula>LEFT(O15,LEN("0"))="0"</formula>
    </cfRule>
  </conditionalFormatting>
  <conditionalFormatting sqref="C15:D44">
    <cfRule type="cellIs" dxfId="65" priority="62" operator="equal">
      <formula>7.5</formula>
    </cfRule>
  </conditionalFormatting>
  <conditionalFormatting sqref="D15:D44">
    <cfRule type="cellIs" dxfId="64" priority="63" operator="between">
      <formula>7.5</formula>
      <formula>15</formula>
    </cfRule>
  </conditionalFormatting>
  <conditionalFormatting sqref="E15:F44">
    <cfRule type="cellIs" dxfId="63" priority="60" operator="equal">
      <formula>7.5</formula>
    </cfRule>
  </conditionalFormatting>
  <conditionalFormatting sqref="F15:F44">
    <cfRule type="cellIs" dxfId="62" priority="61" operator="between">
      <formula>7.5</formula>
      <formula>15</formula>
    </cfRule>
  </conditionalFormatting>
  <conditionalFormatting sqref="G15:G44">
    <cfRule type="cellIs" dxfId="61" priority="58" operator="equal">
      <formula>10</formula>
    </cfRule>
  </conditionalFormatting>
  <conditionalFormatting sqref="G15:H44">
    <cfRule type="beginsWith" dxfId="60" priority="59" operator="beginsWith" text="0">
      <formula>LEFT(G15,LEN("0"))="0"</formula>
    </cfRule>
  </conditionalFormatting>
  <conditionalFormatting sqref="AQ15:AR44">
    <cfRule type="cellIs" dxfId="59" priority="56" operator="between">
      <formula>7.5</formula>
      <formula>15</formula>
    </cfRule>
    <cfRule type="cellIs" dxfId="58" priority="57" operator="equal">
      <formula>7.5</formula>
    </cfRule>
  </conditionalFormatting>
  <conditionalFormatting sqref="AS15:AT44">
    <cfRule type="cellIs" dxfId="57" priority="54" operator="between">
      <formula>7.5</formula>
      <formula>15</formula>
    </cfRule>
    <cfRule type="cellIs" dxfId="56" priority="55" operator="equal">
      <formula>7.5</formula>
    </cfRule>
  </conditionalFormatting>
  <conditionalFormatting sqref="AU15:AV44">
    <cfRule type="cellIs" dxfId="55" priority="52" operator="equal">
      <formula>10</formula>
    </cfRule>
    <cfRule type="beginsWith" dxfId="54" priority="53" operator="beginsWith" text="0">
      <formula>LEFT(AU15,LEN("0"))="0"</formula>
    </cfRule>
  </conditionalFormatting>
  <conditionalFormatting sqref="AA15:AB44">
    <cfRule type="cellIs" dxfId="53" priority="50" operator="equal">
      <formula>7.5</formula>
    </cfRule>
  </conditionalFormatting>
  <conditionalFormatting sqref="AB15:AB44">
    <cfRule type="cellIs" dxfId="52" priority="51" operator="between">
      <formula>7.5</formula>
      <formula>15</formula>
    </cfRule>
  </conditionalFormatting>
  <conditionalFormatting sqref="AC15:AD44">
    <cfRule type="cellIs" dxfId="51" priority="48" operator="equal">
      <formula>7.5</formula>
    </cfRule>
  </conditionalFormatting>
  <conditionalFormatting sqref="AD15:AD44">
    <cfRule type="cellIs" dxfId="50" priority="49" operator="between">
      <formula>7.5</formula>
      <formula>15</formula>
    </cfRule>
  </conditionalFormatting>
  <conditionalFormatting sqref="AE15:AE44">
    <cfRule type="cellIs" dxfId="49" priority="46" operator="equal">
      <formula>10</formula>
    </cfRule>
  </conditionalFormatting>
  <conditionalFormatting sqref="AE15:AF44">
    <cfRule type="beginsWith" dxfId="48" priority="47" operator="beginsWith" text="0">
      <formula>LEFT(AE15,LEN("0"))="0"</formula>
    </cfRule>
  </conditionalFormatting>
  <conditionalFormatting sqref="AI15:AJ44">
    <cfRule type="cellIs" dxfId="47" priority="44" operator="equal">
      <formula>7.5</formula>
    </cfRule>
  </conditionalFormatting>
  <conditionalFormatting sqref="AJ15:AJ44">
    <cfRule type="cellIs" dxfId="46" priority="45" operator="between">
      <formula>7.5</formula>
      <formula>15</formula>
    </cfRule>
  </conditionalFormatting>
  <conditionalFormatting sqref="AK15:AL44">
    <cfRule type="cellIs" dxfId="45" priority="42" operator="equal">
      <formula>7.5</formula>
    </cfRule>
  </conditionalFormatting>
  <conditionalFormatting sqref="AL15:AL44">
    <cfRule type="cellIs" dxfId="44" priority="43" operator="between">
      <formula>7.5</formula>
      <formula>15</formula>
    </cfRule>
  </conditionalFormatting>
  <conditionalFormatting sqref="AM15:AN44">
    <cfRule type="cellIs" dxfId="43" priority="40" operator="equal">
      <formula>10</formula>
    </cfRule>
    <cfRule type="beginsWith" dxfId="42" priority="41" operator="beginsWith" text="0">
      <formula>LEFT(AM15,LEN("0"))="0"</formula>
    </cfRule>
  </conditionalFormatting>
  <conditionalFormatting sqref="S15:S44">
    <cfRule type="cellIs" dxfId="41" priority="39" operator="between">
      <formula>7.5</formula>
      <formula>15</formula>
    </cfRule>
  </conditionalFormatting>
  <conditionalFormatting sqref="S15:T44">
    <cfRule type="cellIs" dxfId="40" priority="38" operator="equal">
      <formula>7.5</formula>
    </cfRule>
  </conditionalFormatting>
  <conditionalFormatting sqref="U15:U44">
    <cfRule type="cellIs" dxfId="39" priority="37" operator="between">
      <formula>7.5</formula>
      <formula>15</formula>
    </cfRule>
  </conditionalFormatting>
  <conditionalFormatting sqref="U15:V44">
    <cfRule type="cellIs" dxfId="38" priority="36" operator="equal">
      <formula>7.5</formula>
    </cfRule>
  </conditionalFormatting>
  <conditionalFormatting sqref="W15:W44">
    <cfRule type="cellIs" dxfId="37" priority="34" operator="equal">
      <formula>10</formula>
    </cfRule>
  </conditionalFormatting>
  <conditionalFormatting sqref="W15:X44">
    <cfRule type="beginsWith" dxfId="36" priority="35" operator="beginsWith" text="0">
      <formula>LEFT(W15,LEN("0"))="0"</formula>
    </cfRule>
  </conditionalFormatting>
  <conditionalFormatting sqref="K56:L85">
    <cfRule type="cellIs" dxfId="35" priority="32" operator="equal">
      <formula>7.5</formula>
    </cfRule>
  </conditionalFormatting>
  <conditionalFormatting sqref="L56:L85">
    <cfRule type="cellIs" dxfId="34" priority="33" operator="between">
      <formula>7.5</formula>
      <formula>15</formula>
    </cfRule>
  </conditionalFormatting>
  <conditionalFormatting sqref="M56:N85">
    <cfRule type="cellIs" dxfId="33" priority="31" operator="equal">
      <formula>7.5</formula>
    </cfRule>
  </conditionalFormatting>
  <conditionalFormatting sqref="O56:P85">
    <cfRule type="beginsWith" dxfId="32" priority="30" operator="beginsWith" text="0">
      <formula>LEFT(O56,LEN("0"))="0"</formula>
    </cfRule>
  </conditionalFormatting>
  <conditionalFormatting sqref="P56:P85">
    <cfRule type="cellIs" dxfId="31" priority="29" operator="equal">
      <formula>10</formula>
    </cfRule>
  </conditionalFormatting>
  <conditionalFormatting sqref="S56:T85">
    <cfRule type="cellIs" dxfId="30" priority="27" operator="equal">
      <formula>7.5</formula>
    </cfRule>
  </conditionalFormatting>
  <conditionalFormatting sqref="T56:T85">
    <cfRule type="cellIs" dxfId="29" priority="28" operator="between">
      <formula>7.5</formula>
      <formula>15</formula>
    </cfRule>
  </conditionalFormatting>
  <conditionalFormatting sqref="U56:V85">
    <cfRule type="cellIs" dxfId="28" priority="25" operator="equal">
      <formula>7.5</formula>
    </cfRule>
  </conditionalFormatting>
  <conditionalFormatting sqref="V56:V85">
    <cfRule type="cellIs" dxfId="27" priority="26" operator="between">
      <formula>7.5</formula>
      <formula>15</formula>
    </cfRule>
  </conditionalFormatting>
  <conditionalFormatting sqref="W56:X85">
    <cfRule type="beginsWith" dxfId="26" priority="24" operator="beginsWith" text="0">
      <formula>LEFT(W56,LEN("0"))="0"</formula>
    </cfRule>
  </conditionalFormatting>
  <conditionalFormatting sqref="X56:X85">
    <cfRule type="cellIs" dxfId="25" priority="23" operator="equal">
      <formula>10</formula>
    </cfRule>
  </conditionalFormatting>
  <conditionalFormatting sqref="C56:D85">
    <cfRule type="cellIs" dxfId="24" priority="22" operator="equal">
      <formula>7.5</formula>
    </cfRule>
  </conditionalFormatting>
  <conditionalFormatting sqref="D56:D85">
    <cfRule type="cellIs" dxfId="23" priority="19" operator="between">
      <formula>22.5</formula>
      <formula>30</formula>
    </cfRule>
    <cfRule type="cellIs" dxfId="22" priority="20" operator="between">
      <formula>15</formula>
      <formula>22.5</formula>
    </cfRule>
    <cfRule type="cellIs" dxfId="21" priority="21" operator="between">
      <formula>7.5</formula>
      <formula>15</formula>
    </cfRule>
  </conditionalFormatting>
  <conditionalFormatting sqref="E56:F85">
    <cfRule type="cellIs" dxfId="20" priority="18" operator="equal">
      <formula>7.5</formula>
    </cfRule>
  </conditionalFormatting>
  <conditionalFormatting sqref="F56:F85">
    <cfRule type="cellIs" dxfId="19" priority="15" operator="between">
      <formula>22.5</formula>
      <formula>30</formula>
    </cfRule>
    <cfRule type="cellIs" dxfId="18" priority="16" operator="between">
      <formula>15</formula>
      <formula>22.5</formula>
    </cfRule>
    <cfRule type="cellIs" dxfId="17" priority="17" operator="between">
      <formula>7.5</formula>
      <formula>15</formula>
    </cfRule>
  </conditionalFormatting>
  <conditionalFormatting sqref="G56:H85">
    <cfRule type="beginsWith" dxfId="16" priority="14" operator="beginsWith" text="0">
      <formula>LEFT(G56,LEN("0"))="0"</formula>
    </cfRule>
  </conditionalFormatting>
  <conditionalFormatting sqref="H56:H85">
    <cfRule type="cellIs" dxfId="15" priority="12" operator="equal">
      <formula>20</formula>
    </cfRule>
    <cfRule type="cellIs" dxfId="14" priority="13" operator="equal">
      <formula>10</formula>
    </cfRule>
  </conditionalFormatting>
  <conditionalFormatting sqref="C97:C126">
    <cfRule type="beginsWith" dxfId="13" priority="9" operator="beginsWith" text="0">
      <formula>LEFT(C97,LEN("0"))="0"</formula>
    </cfRule>
  </conditionalFormatting>
  <conditionalFormatting sqref="D97:D126">
    <cfRule type="cellIs" dxfId="12" priority="11" operator="equal">
      <formula>7.5</formula>
    </cfRule>
  </conditionalFormatting>
  <conditionalFormatting sqref="E97:E126">
    <cfRule type="beginsWith" dxfId="11" priority="8" operator="beginsWith" text="0">
      <formula>LEFT(E97,LEN("0"))="0"</formula>
    </cfRule>
  </conditionalFormatting>
  <conditionalFormatting sqref="F97:F126">
    <cfRule type="cellIs" dxfId="10" priority="10" operator="equal">
      <formula>7.5</formula>
    </cfRule>
  </conditionalFormatting>
  <conditionalFormatting sqref="G97:H126">
    <cfRule type="beginsWith" dxfId="9" priority="7" operator="beginsWith" text="0">
      <formula>LEFT(G97,LEN("0"))="0"</formula>
    </cfRule>
  </conditionalFormatting>
  <conditionalFormatting sqref="S97:S126">
    <cfRule type="cellIs" dxfId="8" priority="6" operator="equal">
      <formula>7.5</formula>
    </cfRule>
  </conditionalFormatting>
  <conditionalFormatting sqref="T97:T126">
    <cfRule type="cellIs" dxfId="7" priority="3" operator="between">
      <formula>7.5</formula>
      <formula>67.5</formula>
    </cfRule>
  </conditionalFormatting>
  <conditionalFormatting sqref="U97:U126">
    <cfRule type="cellIs" dxfId="6" priority="5" operator="equal">
      <formula>7.5</formula>
    </cfRule>
  </conditionalFormatting>
  <conditionalFormatting sqref="V97:V126">
    <cfRule type="cellIs" dxfId="5" priority="4" operator="between">
      <formula>7.5</formula>
      <formula>67.5</formula>
    </cfRule>
  </conditionalFormatting>
  <conditionalFormatting sqref="W97:W126">
    <cfRule type="beginsWith" dxfId="4" priority="2" operator="beginsWith" text="0">
      <formula>LEFT(W97,LEN("0"))="0"</formula>
    </cfRule>
  </conditionalFormatting>
  <conditionalFormatting sqref="X97:X126">
    <cfRule type="cellIs" dxfId="3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97:V127 T97:T127" xr:uid="{166411E8-2EFC-4545-89F8-2568B62A8699}">
      <formula1>$P$9:$P$22</formula1>
    </dataValidation>
    <dataValidation type="list" allowBlank="1" showInputMessage="1" showErrorMessage="1" sqref="AA15:AD45 U97:U127 S15:V45 S56:V86 AI15:AL45 C56:F86 K15:N45 AQ15:AT45 S97:S127 K56:N86 C15:F45 C97:F127 K97:N127" xr:uid="{0FFBA6AD-3A60-4216-BBA9-B0CD13CCAAAF}">
      <formula1>$P$9:$P$16</formula1>
    </dataValidation>
    <dataValidation type="list" allowBlank="1" showInputMessage="1" showErrorMessage="1" sqref="AM15:AN45 G15:H45 O15:P45 AE15:AF45 O56:P86 W56:X86 W15:X45 G56:G86 G97:H127 AU15:AV45 O97:P127" xr:uid="{BE7A86D3-4B76-4005-9A7D-4EDCF55A4B44}">
      <formula1>$P$17:$P$21</formula1>
    </dataValidation>
    <dataValidation type="list" allowBlank="1" showInputMessage="1" showErrorMessage="1" sqref="H56:H86" xr:uid="{4C651741-1F70-4496-807F-EB2B4981E865}">
      <formula1>$P$17:$P$26</formula1>
    </dataValidation>
    <dataValidation type="list" allowBlank="1" showInputMessage="1" showErrorMessage="1" sqref="W127:X127 W97:W126" xr:uid="{3B02EADC-9294-49F7-ACCE-666F113307CD}">
      <formula1>$P$23:$P$32</formula1>
    </dataValidation>
    <dataValidation type="list" allowBlank="1" showInputMessage="1" showErrorMessage="1" sqref="X97:X126" xr:uid="{9289C99E-5DF5-416A-8127-3224F07E6C15}">
      <formula1>$P$23:$P$33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G30" sqref="G30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04" t="s">
        <v>69</v>
      </c>
      <c r="B1" s="105"/>
      <c r="C1" s="49"/>
      <c r="D1" s="96" t="s">
        <v>33</v>
      </c>
      <c r="E1" s="96"/>
      <c r="F1" s="96"/>
      <c r="G1" s="96"/>
      <c r="H1" s="96" t="s">
        <v>34</v>
      </c>
      <c r="I1" s="96"/>
      <c r="J1" s="96"/>
      <c r="K1" s="96"/>
      <c r="L1" s="28"/>
      <c r="M1" s="93" t="s">
        <v>33</v>
      </c>
      <c r="N1" s="95"/>
      <c r="O1" s="93" t="s">
        <v>34</v>
      </c>
      <c r="P1" s="99"/>
      <c r="R1" s="100" t="s">
        <v>68</v>
      </c>
      <c r="S1" s="101"/>
      <c r="U1" s="93" t="s">
        <v>67</v>
      </c>
      <c r="V1" s="99"/>
      <c r="X1" s="93" t="s">
        <v>66</v>
      </c>
      <c r="Y1" s="94"/>
      <c r="Z1" s="94"/>
      <c r="AA1" s="95"/>
    </row>
    <row r="2" spans="1:27" ht="39.75" customHeight="1" x14ac:dyDescent="0.25">
      <c r="A2" s="106"/>
      <c r="B2" s="107"/>
      <c r="C2" s="50"/>
      <c r="D2" s="97" t="s">
        <v>35</v>
      </c>
      <c r="E2" s="97"/>
      <c r="F2" s="97" t="s">
        <v>36</v>
      </c>
      <c r="G2" s="97"/>
      <c r="H2" s="97" t="s">
        <v>35</v>
      </c>
      <c r="I2" s="97"/>
      <c r="J2" s="97" t="s">
        <v>36</v>
      </c>
      <c r="K2" s="97"/>
      <c r="L2" s="27"/>
      <c r="M2" s="98" t="s">
        <v>65</v>
      </c>
      <c r="N2" s="97" t="s">
        <v>38</v>
      </c>
      <c r="O2" s="97" t="s">
        <v>65</v>
      </c>
      <c r="P2" s="97" t="s">
        <v>38</v>
      </c>
      <c r="R2" s="97" t="s">
        <v>64</v>
      </c>
      <c r="S2" s="97" t="s">
        <v>63</v>
      </c>
      <c r="U2" s="97" t="s">
        <v>37</v>
      </c>
      <c r="V2" s="97" t="s">
        <v>38</v>
      </c>
      <c r="X2" s="97" t="s">
        <v>62</v>
      </c>
      <c r="Y2" s="97" t="s">
        <v>61</v>
      </c>
      <c r="Z2" s="97" t="s">
        <v>60</v>
      </c>
      <c r="AA2" s="97" t="s">
        <v>59</v>
      </c>
    </row>
    <row r="3" spans="1:27" ht="38.25" x14ac:dyDescent="0.25">
      <c r="A3" s="108" t="str">
        <f>'Date Reference'!O3</f>
        <v>Jun-2023</v>
      </c>
      <c r="B3" s="108"/>
      <c r="C3" s="51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09"/>
      <c r="N3" s="98"/>
      <c r="O3" s="98"/>
      <c r="P3" s="98"/>
      <c r="R3" s="98"/>
      <c r="S3" s="98"/>
      <c r="U3" s="98"/>
      <c r="V3" s="98"/>
      <c r="X3" s="98"/>
      <c r="Y3" s="98"/>
      <c r="Z3" s="98"/>
      <c r="AA3" s="98"/>
    </row>
    <row r="4" spans="1:27" x14ac:dyDescent="0.25">
      <c r="A4" s="102" t="s">
        <v>58</v>
      </c>
      <c r="B4" s="103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92" t="s">
        <v>57</v>
      </c>
      <c r="B5" s="92"/>
      <c r="C5" s="53" t="s">
        <v>41</v>
      </c>
      <c r="D5" s="46">
        <f>(VLOOKUP(A5,'Planned Staff Hours'!$C$9:$M$21,2,FALSE)+VLOOKUP(A5,'Planned Staff Hours'!$C$9:$M$21,4,FALSE))*'Date Reference'!$L$38</f>
        <v>900</v>
      </c>
      <c r="E5" s="54">
        <f>Gloucestershire!C46+Gloucestershire!E46</f>
        <v>922.5</v>
      </c>
      <c r="F5" s="46">
        <f>(VLOOKUP(A5,'Planned Staff Hours'!$C$9:$M$21,3,FALSE)+VLOOKUP(A5,'Planned Staff Hours'!$C$9:$M$21,5,FALSE))*'Date Reference'!$L$38</f>
        <v>1350</v>
      </c>
      <c r="G5" s="54">
        <f>Gloucestershire!D46+Gloucestershire!F46</f>
        <v>1717.5</v>
      </c>
      <c r="H5" s="44">
        <f>(VLOOKUP(A5,'Planned Staff Hours'!$C$9:$M$21,6,FALSE))*'Date Reference'!$L$38</f>
        <v>600</v>
      </c>
      <c r="I5" s="44">
        <f>Gloucestershire!G46</f>
        <v>590</v>
      </c>
      <c r="J5" s="66">
        <f>(VLOOKUP(A5,'Planned Staff Hours'!$C$9:$M$21,7,FALSE))*'Date Reference'!$L$38</f>
        <v>300</v>
      </c>
      <c r="K5" s="55">
        <f>Gloucestershire!H46</f>
        <v>670</v>
      </c>
      <c r="L5" s="21"/>
      <c r="M5" s="20">
        <f t="shared" ref="M5:M16" si="0">E5/D5</f>
        <v>1.0249999999999999</v>
      </c>
      <c r="N5" s="20">
        <f t="shared" ref="N5:N16" si="1">G5/F5</f>
        <v>1.2722222222222221</v>
      </c>
      <c r="O5" s="20">
        <f t="shared" ref="O5:O16" si="2">I5/H5</f>
        <v>0.98333333333333328</v>
      </c>
      <c r="P5" s="20">
        <f t="shared" ref="P5:P16" si="3">K5/J5</f>
        <v>2.2333333333333334</v>
      </c>
      <c r="R5" s="20">
        <f t="shared" ref="R5:R16" si="4">(E5+G5)/(F5+D5)</f>
        <v>1.1733333333333333</v>
      </c>
      <c r="S5" s="20">
        <f t="shared" ref="S5:S16" si="5">(K5+I5)/(J5+H5)</f>
        <v>1.4</v>
      </c>
      <c r="U5" s="20">
        <f t="shared" ref="U5:U16" si="6">(E5+I5)/(H5+D5)</f>
        <v>1.0083333333333333</v>
      </c>
      <c r="V5" s="20">
        <f t="shared" ref="V5:V16" si="7">(K5+G5)/(J5+F5)</f>
        <v>1.446969696969697</v>
      </c>
      <c r="X5" s="19">
        <v>443</v>
      </c>
      <c r="Y5" s="18">
        <f t="shared" ref="Y5:Y16" si="8">(E5+I5)/X5</f>
        <v>3.4142212189616252</v>
      </c>
      <c r="Z5" s="18">
        <f t="shared" ref="Z5:Z16" si="9">(K5+G5)/X5</f>
        <v>5.3893905191873586</v>
      </c>
      <c r="AA5" s="18">
        <f t="shared" ref="AA5:AA16" si="10">(E5+G5+I5+K5)/X5</f>
        <v>8.8036117381489838</v>
      </c>
    </row>
    <row r="6" spans="1:27" ht="15" customHeight="1" x14ac:dyDescent="0.25">
      <c r="A6" s="92" t="s">
        <v>56</v>
      </c>
      <c r="B6" s="92"/>
      <c r="C6" s="53" t="s">
        <v>41</v>
      </c>
      <c r="D6" s="46">
        <f>(VLOOKUP(A6,'Planned Staff Hours'!$C$9:$M$21,2,FALSE)+VLOOKUP(A6,'Planned Staff Hours'!$C$9:$M$21,4,FALSE))*'Date Reference'!$L$38</f>
        <v>1350</v>
      </c>
      <c r="E6" s="54">
        <f>Gloucestershire!K46+Gloucestershire!M46</f>
        <v>1342.5</v>
      </c>
      <c r="F6" s="46">
        <f>(VLOOKUP(A6,'Planned Staff Hours'!$C$9:$M$21,3,FALSE)+VLOOKUP(A6,'Planned Staff Hours'!$C$9:$M$21,5,FALSE))*'Date Reference'!$L$38</f>
        <v>1365</v>
      </c>
      <c r="G6" s="54">
        <f>Gloucestershire!L46+Gloucestershire!N46</f>
        <v>1410</v>
      </c>
      <c r="H6" s="44">
        <f>(VLOOKUP(A6,'Planned Staff Hours'!$C$9:$M$21,6,FALSE))*'Date Reference'!$L$38</f>
        <v>600</v>
      </c>
      <c r="I6" s="44">
        <f>Gloucestershire!O46</f>
        <v>620</v>
      </c>
      <c r="J6" s="66">
        <f>(VLOOKUP(A6,'Planned Staff Hours'!$C$9:$M$21,7,FALSE))*'Date Reference'!$L$38</f>
        <v>600</v>
      </c>
      <c r="K6" s="55">
        <f>Gloucestershire!P46</f>
        <v>650</v>
      </c>
      <c r="L6" s="21"/>
      <c r="M6" s="20">
        <f t="shared" si="0"/>
        <v>0.99444444444444446</v>
      </c>
      <c r="N6" s="20">
        <f t="shared" si="1"/>
        <v>1.0329670329670331</v>
      </c>
      <c r="O6" s="20">
        <f t="shared" si="2"/>
        <v>1.0333333333333334</v>
      </c>
      <c r="P6" s="20">
        <f t="shared" si="3"/>
        <v>1.0833333333333333</v>
      </c>
      <c r="R6" s="20">
        <f t="shared" si="4"/>
        <v>1.0138121546961325</v>
      </c>
      <c r="S6" s="20">
        <f t="shared" si="5"/>
        <v>1.0583333333333333</v>
      </c>
      <c r="U6" s="20">
        <f t="shared" si="6"/>
        <v>1.0064102564102564</v>
      </c>
      <c r="V6" s="20">
        <f t="shared" si="7"/>
        <v>1.0483460559796438</v>
      </c>
      <c r="X6" s="19">
        <v>549</v>
      </c>
      <c r="Y6" s="18">
        <f t="shared" si="8"/>
        <v>3.574681238615665</v>
      </c>
      <c r="Z6" s="18">
        <f t="shared" si="9"/>
        <v>3.7522768670309654</v>
      </c>
      <c r="AA6" s="18">
        <f t="shared" si="10"/>
        <v>7.3269581056466304</v>
      </c>
    </row>
    <row r="7" spans="1:27" ht="15" customHeight="1" x14ac:dyDescent="0.25">
      <c r="A7" s="92" t="s">
        <v>55</v>
      </c>
      <c r="B7" s="92"/>
      <c r="C7" s="53" t="s">
        <v>41</v>
      </c>
      <c r="D7" s="46">
        <f>(VLOOKUP(A7,'Planned Staff Hours'!$C$9:$M$21,2,FALSE)+VLOOKUP(A7,'Planned Staff Hours'!$C$9:$M$21,4,FALSE))*'Date Reference'!$L$38</f>
        <v>1350</v>
      </c>
      <c r="E7" s="54">
        <f>Gloucestershire!S46+Gloucestershire!U46</f>
        <v>1402.5</v>
      </c>
      <c r="F7" s="46">
        <f>(VLOOKUP(A7,'Planned Staff Hours'!$C$9:$M$21,3,FALSE)+VLOOKUP(A7,'Planned Staff Hours'!$C$9:$M$21,5,FALSE))*'Date Reference'!$L$38</f>
        <v>900</v>
      </c>
      <c r="G7" s="54">
        <f>Gloucestershire!T46+Gloucestershire!V46</f>
        <v>1732.5</v>
      </c>
      <c r="H7" s="44">
        <f>(VLOOKUP(A7,'Planned Staff Hours'!$C$9:$M$21,6,FALSE))*'Date Reference'!$L$38</f>
        <v>600</v>
      </c>
      <c r="I7" s="44">
        <f>Gloucestershire!W46</f>
        <v>750</v>
      </c>
      <c r="J7" s="45">
        <f>(VLOOKUP(A7,'Planned Staff Hours'!$C$9:$M$21,7,FALSE))*'Date Reference'!$L$38</f>
        <v>300</v>
      </c>
      <c r="K7" s="55">
        <f>Gloucestershire!X46</f>
        <v>780</v>
      </c>
      <c r="L7" s="21"/>
      <c r="M7" s="20">
        <f t="shared" si="0"/>
        <v>1.038888888888889</v>
      </c>
      <c r="N7" s="20">
        <f t="shared" si="1"/>
        <v>1.925</v>
      </c>
      <c r="O7" s="20">
        <f t="shared" si="2"/>
        <v>1.25</v>
      </c>
      <c r="P7" s="20">
        <f t="shared" si="3"/>
        <v>2.6</v>
      </c>
      <c r="R7" s="20">
        <f t="shared" si="4"/>
        <v>1.3933333333333333</v>
      </c>
      <c r="S7" s="20">
        <f t="shared" si="5"/>
        <v>1.7</v>
      </c>
      <c r="U7" s="20">
        <f t="shared" si="6"/>
        <v>1.1038461538461539</v>
      </c>
      <c r="V7" s="20">
        <f t="shared" si="7"/>
        <v>2.09375</v>
      </c>
      <c r="X7" s="19">
        <v>534</v>
      </c>
      <c r="Y7" s="18">
        <f t="shared" si="8"/>
        <v>4.0308988764044944</v>
      </c>
      <c r="Z7" s="18">
        <f t="shared" si="9"/>
        <v>4.7050561797752808</v>
      </c>
      <c r="AA7" s="18">
        <f t="shared" si="10"/>
        <v>8.7359550561797761</v>
      </c>
    </row>
    <row r="8" spans="1:27" ht="15" customHeight="1" x14ac:dyDescent="0.25">
      <c r="A8" s="92" t="s">
        <v>54</v>
      </c>
      <c r="B8" s="92"/>
      <c r="C8" s="53" t="s">
        <v>41</v>
      </c>
      <c r="D8" s="46">
        <f>(VLOOKUP(A8,'Planned Staff Hours'!$C$9:$M$21,2,FALSE)+VLOOKUP(A8,'Planned Staff Hours'!$C$9:$M$21,4,FALSE))*'Date Reference'!$L$38</f>
        <v>900</v>
      </c>
      <c r="E8" s="54">
        <f>Gloucestershire!AA46+Gloucestershire!AC46</f>
        <v>930</v>
      </c>
      <c r="F8" s="46">
        <f>(VLOOKUP(A8,'Planned Staff Hours'!$C$9:$M$21,3,FALSE)+VLOOKUP(A8,'Planned Staff Hours'!$C$9:$M$21,5,FALSE))*'Date Reference'!$L$38</f>
        <v>1350</v>
      </c>
      <c r="G8" s="54">
        <f>Gloucestershire!AB46+Gloucestershire!AD46</f>
        <v>1537.5</v>
      </c>
      <c r="H8" s="44">
        <f>(VLOOKUP(A8,'Planned Staff Hours'!$C$9:$M$21,6,FALSE))*'Date Reference'!$L$38</f>
        <v>600</v>
      </c>
      <c r="I8" s="44">
        <f>Gloucestershire!AE46</f>
        <v>610</v>
      </c>
      <c r="J8" s="45">
        <f>(VLOOKUP(A8,'Planned Staff Hours'!$C$9:$M$21,7,FALSE))*'Date Reference'!$L$38</f>
        <v>300</v>
      </c>
      <c r="K8" s="55">
        <f>Gloucestershire!AF46</f>
        <v>610</v>
      </c>
      <c r="L8" s="21"/>
      <c r="M8" s="20">
        <f t="shared" si="0"/>
        <v>1.0333333333333334</v>
      </c>
      <c r="N8" s="20">
        <f>G8/F8</f>
        <v>1.1388888888888888</v>
      </c>
      <c r="O8" s="20">
        <f t="shared" si="2"/>
        <v>1.0166666666666666</v>
      </c>
      <c r="P8" s="20">
        <f t="shared" si="3"/>
        <v>2.0333333333333332</v>
      </c>
      <c r="R8" s="20">
        <f t="shared" si="4"/>
        <v>1.0966666666666667</v>
      </c>
      <c r="S8" s="20">
        <f t="shared" si="5"/>
        <v>1.3555555555555556</v>
      </c>
      <c r="U8" s="20">
        <f t="shared" si="6"/>
        <v>1.0266666666666666</v>
      </c>
      <c r="V8" s="20">
        <f t="shared" si="7"/>
        <v>1.3015151515151515</v>
      </c>
      <c r="X8" s="19">
        <v>456</v>
      </c>
      <c r="Y8" s="18">
        <f t="shared" si="8"/>
        <v>3.3771929824561404</v>
      </c>
      <c r="Z8" s="18">
        <f t="shared" si="9"/>
        <v>4.7094298245614032</v>
      </c>
      <c r="AA8" s="18">
        <f t="shared" si="10"/>
        <v>8.0866228070175445</v>
      </c>
    </row>
    <row r="9" spans="1:27" ht="15" customHeight="1" x14ac:dyDescent="0.25">
      <c r="A9" s="92" t="s">
        <v>53</v>
      </c>
      <c r="B9" s="92"/>
      <c r="C9" s="53" t="s">
        <v>41</v>
      </c>
      <c r="D9" s="46">
        <f>(VLOOKUP(A9,'Planned Staff Hours'!$C$9:$M$21,2,FALSE)+VLOOKUP(A9,'Planned Staff Hours'!$C$9:$M$21,4,FALSE))*'Date Reference'!$L$38</f>
        <v>900</v>
      </c>
      <c r="E9" s="54">
        <f>Gloucestershire!AI46+Gloucestershire!AK46</f>
        <v>945</v>
      </c>
      <c r="F9" s="46">
        <f>(VLOOKUP(A9,'Planned Staff Hours'!$C$9:$M$21,3,FALSE)+VLOOKUP(A9,'Planned Staff Hours'!$C$9:$M$21,5,FALSE))*'Date Reference'!$L$38</f>
        <v>1350</v>
      </c>
      <c r="G9" s="54">
        <f>Gloucestershire!AJ46+Gloucestershire!AL46</f>
        <v>2167.5</v>
      </c>
      <c r="H9" s="44">
        <f>(VLOOKUP(A9,'Planned Staff Hours'!$C$9:$M$21,6,FALSE))*'Date Reference'!$L$38</f>
        <v>600</v>
      </c>
      <c r="I9" s="44">
        <f>Gloucestershire!AM46</f>
        <v>620</v>
      </c>
      <c r="J9" s="45">
        <f>(VLOOKUP(A9,'Planned Staff Hours'!$C$9:$M$21,7,FALSE))*'Date Reference'!$L$38</f>
        <v>600</v>
      </c>
      <c r="K9" s="55">
        <f>Gloucestershire!AN46</f>
        <v>870</v>
      </c>
      <c r="L9" s="21"/>
      <c r="M9" s="20">
        <f t="shared" si="0"/>
        <v>1.05</v>
      </c>
      <c r="N9" s="20">
        <f t="shared" si="1"/>
        <v>1.6055555555555556</v>
      </c>
      <c r="O9" s="20">
        <f t="shared" si="2"/>
        <v>1.0333333333333334</v>
      </c>
      <c r="P9" s="20">
        <f t="shared" si="3"/>
        <v>1.45</v>
      </c>
      <c r="R9" s="20">
        <f t="shared" si="4"/>
        <v>1.3833333333333333</v>
      </c>
      <c r="S9" s="20">
        <f t="shared" si="5"/>
        <v>1.2416666666666667</v>
      </c>
      <c r="U9" s="20">
        <f t="shared" si="6"/>
        <v>1.0433333333333332</v>
      </c>
      <c r="V9" s="20">
        <f t="shared" si="7"/>
        <v>1.5576923076923077</v>
      </c>
      <c r="X9" s="19">
        <v>360</v>
      </c>
      <c r="Y9" s="18">
        <f t="shared" si="8"/>
        <v>4.3472222222222223</v>
      </c>
      <c r="Z9" s="18">
        <f t="shared" si="9"/>
        <v>8.4375</v>
      </c>
      <c r="AA9" s="18">
        <f t="shared" si="10"/>
        <v>12.784722222222221</v>
      </c>
    </row>
    <row r="10" spans="1:27" ht="15" customHeight="1" x14ac:dyDescent="0.25">
      <c r="A10" s="92" t="s">
        <v>52</v>
      </c>
      <c r="B10" s="92"/>
      <c r="C10" s="53" t="s">
        <v>41</v>
      </c>
      <c r="D10" s="46">
        <f>(VLOOKUP(A10,'Planned Staff Hours'!$C$9:$M$21,2,FALSE)+VLOOKUP(A10,'Planned Staff Hours'!$C$9:$M$21,4,FALSE))*'Date Reference'!$L$38</f>
        <v>1350</v>
      </c>
      <c r="E10" s="54">
        <f>Gloucestershire!AQ46+Gloucestershire!AS46</f>
        <v>1357.5</v>
      </c>
      <c r="F10" s="46">
        <f>(VLOOKUP(A10,'Planned Staff Hours'!$C$9:$M$21,3,FALSE)+VLOOKUP(A10,'Planned Staff Hours'!$C$9:$M$21,5,FALSE))*'Date Reference'!$L$38</f>
        <v>1350</v>
      </c>
      <c r="G10" s="54">
        <f>Gloucestershire!AR46+Gloucestershire!AT46</f>
        <v>1725</v>
      </c>
      <c r="H10" s="44">
        <f>(VLOOKUP(A10,'Planned Staff Hours'!$C$9:$M$21,6,FALSE))*'Date Reference'!$L$38</f>
        <v>600</v>
      </c>
      <c r="I10" s="44">
        <f>Gloucestershire!AU46</f>
        <v>640</v>
      </c>
      <c r="J10" s="45">
        <f>(VLOOKUP(A10,'Planned Staff Hours'!$C$9:$M$21,7,FALSE))*'Date Reference'!$L$38</f>
        <v>600</v>
      </c>
      <c r="K10" s="55">
        <f>Gloucestershire!AV46</f>
        <v>870</v>
      </c>
      <c r="L10" s="21"/>
      <c r="M10" s="20">
        <f t="shared" si="0"/>
        <v>1.0055555555555555</v>
      </c>
      <c r="N10" s="20">
        <f t="shared" si="1"/>
        <v>1.2777777777777777</v>
      </c>
      <c r="O10" s="20">
        <f t="shared" si="2"/>
        <v>1.0666666666666667</v>
      </c>
      <c r="P10" s="20">
        <f t="shared" si="3"/>
        <v>1.45</v>
      </c>
      <c r="R10" s="20">
        <f t="shared" si="4"/>
        <v>1.1416666666666666</v>
      </c>
      <c r="S10" s="20">
        <f t="shared" si="5"/>
        <v>1.2583333333333333</v>
      </c>
      <c r="U10" s="20">
        <f t="shared" si="6"/>
        <v>1.0243589743589743</v>
      </c>
      <c r="V10" s="20">
        <f t="shared" si="7"/>
        <v>1.3307692307692307</v>
      </c>
      <c r="X10" s="19">
        <v>295</v>
      </c>
      <c r="Y10" s="18">
        <f t="shared" si="8"/>
        <v>6.7711864406779663</v>
      </c>
      <c r="Z10" s="18">
        <f t="shared" si="9"/>
        <v>8.796610169491526</v>
      </c>
      <c r="AA10" s="18">
        <f t="shared" si="10"/>
        <v>15.567796610169491</v>
      </c>
    </row>
    <row r="11" spans="1:27" ht="15" customHeight="1" x14ac:dyDescent="0.25">
      <c r="A11" s="92" t="s">
        <v>51</v>
      </c>
      <c r="B11" s="92"/>
      <c r="C11" s="53" t="s">
        <v>42</v>
      </c>
      <c r="D11" s="46">
        <f>(VLOOKUP(A11,'Planned Staff Hours'!$C$9:$M$21,2,FALSE)+VLOOKUP(A11,'Planned Staff Hours'!$C$9:$M$21,4,FALSE))*'Date Reference'!$L$38</f>
        <v>900</v>
      </c>
      <c r="E11" s="54">
        <f>Gloucestershire!C87+Gloucestershire!E87</f>
        <v>885</v>
      </c>
      <c r="F11" s="46">
        <f>(VLOOKUP(A11,'Planned Staff Hours'!$C$9:$M$21,3,FALSE)+VLOOKUP(A11,'Planned Staff Hours'!$C$9:$M$21,5,FALSE))*'Date Reference'!$L$38</f>
        <v>2250</v>
      </c>
      <c r="G11" s="54">
        <f>Gloucestershire!D87+Gloucestershire!F87</f>
        <v>2212.5</v>
      </c>
      <c r="H11" s="44">
        <f>(VLOOKUP(A11,'Planned Staff Hours'!$C$9:$M$21,6,FALSE))*'Date Reference'!$L$38</f>
        <v>300</v>
      </c>
      <c r="I11" s="44">
        <f>Gloucestershire!G87</f>
        <v>350</v>
      </c>
      <c r="J11" s="45">
        <f>(VLOOKUP(A11,'Planned Staff Hours'!$C$9:$M$21,7,FALSE))*'Date Reference'!$L$38</f>
        <v>900</v>
      </c>
      <c r="K11" s="55">
        <f>Gloucestershire!H87</f>
        <v>1000</v>
      </c>
      <c r="L11" s="21"/>
      <c r="M11" s="20">
        <f t="shared" si="0"/>
        <v>0.98333333333333328</v>
      </c>
      <c r="N11" s="20">
        <f t="shared" si="1"/>
        <v>0.98333333333333328</v>
      </c>
      <c r="O11" s="20">
        <f t="shared" si="2"/>
        <v>1.1666666666666667</v>
      </c>
      <c r="P11" s="20">
        <f t="shared" si="3"/>
        <v>1.1111111111111112</v>
      </c>
      <c r="R11" s="20">
        <f t="shared" si="4"/>
        <v>0.98333333333333328</v>
      </c>
      <c r="S11" s="20">
        <f t="shared" si="5"/>
        <v>1.125</v>
      </c>
      <c r="U11" s="20">
        <f t="shared" si="6"/>
        <v>1.0291666666666666</v>
      </c>
      <c r="V11" s="20">
        <f t="shared" si="7"/>
        <v>1.0198412698412698</v>
      </c>
      <c r="X11" s="19">
        <v>477</v>
      </c>
      <c r="Y11" s="18">
        <f>(E11+I11)/X11</f>
        <v>2.5890985324947589</v>
      </c>
      <c r="Z11" s="18">
        <f>(K11+G11)/X11</f>
        <v>6.7348008385744231</v>
      </c>
      <c r="AA11" s="18">
        <f>(E11+G11+I11+K11)/X11</f>
        <v>9.3238993710691815</v>
      </c>
    </row>
    <row r="12" spans="1:27" ht="15" customHeight="1" x14ac:dyDescent="0.25">
      <c r="A12" s="92" t="s">
        <v>50</v>
      </c>
      <c r="B12" s="92"/>
      <c r="C12" s="53" t="s">
        <v>42</v>
      </c>
      <c r="D12" s="46">
        <f>(VLOOKUP(A12,'Planned Staff Hours'!$C$9:$M$21,2,FALSE)+VLOOKUP(A12,'Planned Staff Hours'!$C$9:$M$21,4,FALSE))*'Date Reference'!$L$38</f>
        <v>900</v>
      </c>
      <c r="E12" s="54">
        <f>Gloucestershire!K87+Gloucestershire!M87</f>
        <v>870</v>
      </c>
      <c r="F12" s="46">
        <f>(VLOOKUP(A12,'Planned Staff Hours'!$C$9:$M$21,3,FALSE)+VLOOKUP(A12,'Planned Staff Hours'!$C$9:$M$21,5,FALSE))*'Date Reference'!$L$38</f>
        <v>1125</v>
      </c>
      <c r="G12" s="54">
        <f>Gloucestershire!L87+Gloucestershire!N87</f>
        <v>1192.5</v>
      </c>
      <c r="H12" s="44">
        <f>(VLOOKUP(A12,'Planned Staff Hours'!$C$9:$M$21,6,FALSE))*'Date Reference'!$L$38</f>
        <v>300</v>
      </c>
      <c r="I12" s="44">
        <f>Gloucestershire!O87</f>
        <v>300</v>
      </c>
      <c r="J12" s="45">
        <f>(VLOOKUP(A12,'Planned Staff Hours'!$C$9:$M$21,7,FALSE))*'Date Reference'!$L$38</f>
        <v>600</v>
      </c>
      <c r="K12" s="55">
        <f>Gloucestershire!P87</f>
        <v>620</v>
      </c>
      <c r="L12" s="21"/>
      <c r="M12" s="20">
        <f t="shared" si="0"/>
        <v>0.96666666666666667</v>
      </c>
      <c r="N12" s="20">
        <f t="shared" si="1"/>
        <v>1.06</v>
      </c>
      <c r="O12" s="20">
        <f t="shared" si="2"/>
        <v>1</v>
      </c>
      <c r="P12" s="20">
        <f t="shared" si="3"/>
        <v>1.0333333333333334</v>
      </c>
      <c r="R12" s="20">
        <f t="shared" si="4"/>
        <v>1.0185185185185186</v>
      </c>
      <c r="S12" s="20">
        <f t="shared" si="5"/>
        <v>1.0222222222222221</v>
      </c>
      <c r="U12" s="20">
        <f t="shared" si="6"/>
        <v>0.97499999999999998</v>
      </c>
      <c r="V12" s="20">
        <f t="shared" si="7"/>
        <v>1.0507246376811594</v>
      </c>
      <c r="X12" s="19">
        <v>416</v>
      </c>
      <c r="Y12" s="18">
        <f>(E12+I12)/X12</f>
        <v>2.8125</v>
      </c>
      <c r="Z12" s="18">
        <f>(K12+G12)/X12</f>
        <v>4.3569711538461542</v>
      </c>
      <c r="AA12" s="18">
        <f>(E12+G12+I12+K12)/X12</f>
        <v>7.1694711538461542</v>
      </c>
    </row>
    <row r="13" spans="1:27" ht="15" customHeight="1" x14ac:dyDescent="0.25">
      <c r="A13" s="92" t="s">
        <v>49</v>
      </c>
      <c r="B13" s="92"/>
      <c r="C13" s="53" t="s">
        <v>42</v>
      </c>
      <c r="D13" s="46">
        <f>(VLOOKUP(A13,'Planned Staff Hours'!$C$9:$M$21,2,FALSE)+VLOOKUP(A13,'Planned Staff Hours'!$C$9:$M$21,4,FALSE))*'Date Reference'!$L$38</f>
        <v>900</v>
      </c>
      <c r="E13" s="54">
        <f>Gloucestershire!S87+Gloucestershire!U87</f>
        <v>870</v>
      </c>
      <c r="F13" s="46">
        <f>(VLOOKUP(A13,'Planned Staff Hours'!$C$9:$M$21,3,FALSE)+VLOOKUP(A13,'Planned Staff Hours'!$C$9:$M$21,5,FALSE))*'Date Reference'!$L$38</f>
        <v>1350</v>
      </c>
      <c r="G13" s="54">
        <f>Gloucestershire!T87+Gloucestershire!V87</f>
        <v>1612.5</v>
      </c>
      <c r="H13" s="44">
        <f>(VLOOKUP(A13,'Planned Staff Hours'!$C$9:$M$21,6,FALSE))*'Date Reference'!$L$38</f>
        <v>300</v>
      </c>
      <c r="I13" s="44">
        <f>Gloucestershire!W87</f>
        <v>310</v>
      </c>
      <c r="J13" s="45">
        <f>(VLOOKUP(A13,'Planned Staff Hours'!$C$9:$M$21,7,FALSE))*'Date Reference'!$L$38</f>
        <v>600</v>
      </c>
      <c r="K13" s="55">
        <f>Gloucestershire!X87</f>
        <v>640</v>
      </c>
      <c r="L13" s="21"/>
      <c r="M13" s="20">
        <f t="shared" si="0"/>
        <v>0.96666666666666667</v>
      </c>
      <c r="N13" s="20">
        <f t="shared" si="1"/>
        <v>1.1944444444444444</v>
      </c>
      <c r="O13" s="20">
        <f t="shared" si="2"/>
        <v>1.0333333333333334</v>
      </c>
      <c r="P13" s="20">
        <f t="shared" si="3"/>
        <v>1.0666666666666667</v>
      </c>
      <c r="R13" s="20">
        <f t="shared" si="4"/>
        <v>1.1033333333333333</v>
      </c>
      <c r="S13" s="20">
        <f t="shared" si="5"/>
        <v>1.0555555555555556</v>
      </c>
      <c r="U13" s="20">
        <f t="shared" si="6"/>
        <v>0.98333333333333328</v>
      </c>
      <c r="V13" s="20">
        <f t="shared" si="7"/>
        <v>1.155128205128205</v>
      </c>
      <c r="X13" s="19">
        <v>532</v>
      </c>
      <c r="Y13" s="18">
        <f t="shared" si="8"/>
        <v>2.2180451127819549</v>
      </c>
      <c r="Z13" s="18">
        <f t="shared" si="9"/>
        <v>4.2340225563909772</v>
      </c>
      <c r="AA13" s="18">
        <f t="shared" si="10"/>
        <v>6.4520676691729326</v>
      </c>
    </row>
    <row r="14" spans="1:27" ht="15" customHeight="1" x14ac:dyDescent="0.25">
      <c r="A14" s="92" t="s">
        <v>48</v>
      </c>
      <c r="B14" s="92"/>
      <c r="C14" s="53" t="s">
        <v>41</v>
      </c>
      <c r="D14" s="46">
        <f>(VLOOKUP(A14,'Planned Staff Hours'!$C$9:$M$21,2,FALSE)+VLOOKUP(A14,'Planned Staff Hours'!$C$9:$M$21,4,FALSE))*'Date Reference'!$L$38</f>
        <v>450</v>
      </c>
      <c r="E14" s="54">
        <f>Gloucestershire!C128+Gloucestershire!E128</f>
        <v>450</v>
      </c>
      <c r="F14" s="46">
        <f>(VLOOKUP(A14,'Planned Staff Hours'!$C$9:$M$21,3,FALSE)+VLOOKUP(A14,'Planned Staff Hours'!$C$9:$M$21,5,FALSE))*'Date Reference'!$L$38</f>
        <v>900</v>
      </c>
      <c r="G14" s="54">
        <f>Gloucestershire!D128+Gloucestershire!F128</f>
        <v>892.5</v>
      </c>
      <c r="H14" s="44">
        <f>(VLOOKUP(A14,'Planned Staff Hours'!$C$9:$M$21,6,FALSE))*'Date Reference'!$L$38</f>
        <v>300</v>
      </c>
      <c r="I14" s="44">
        <f>Gloucestershire!G128</f>
        <v>300</v>
      </c>
      <c r="J14" s="45">
        <f>(VLOOKUP(A14,'Planned Staff Hours'!$C$9:$M$21,7,FALSE))*'Date Reference'!$L$38</f>
        <v>300</v>
      </c>
      <c r="K14" s="55">
        <f>Gloucestershire!H128</f>
        <v>310</v>
      </c>
      <c r="L14" s="21"/>
      <c r="M14" s="20">
        <f t="shared" si="0"/>
        <v>1</v>
      </c>
      <c r="N14" s="20">
        <f t="shared" si="1"/>
        <v>0.9916666666666667</v>
      </c>
      <c r="O14" s="20">
        <f t="shared" si="2"/>
        <v>1</v>
      </c>
      <c r="P14" s="20">
        <f t="shared" si="3"/>
        <v>1.0333333333333334</v>
      </c>
      <c r="R14" s="20">
        <f t="shared" si="4"/>
        <v>0.99444444444444446</v>
      </c>
      <c r="S14" s="20">
        <f t="shared" si="5"/>
        <v>1.0166666666666666</v>
      </c>
      <c r="U14" s="20">
        <f t="shared" si="6"/>
        <v>1</v>
      </c>
      <c r="V14" s="20">
        <f t="shared" si="7"/>
        <v>1.0020833333333334</v>
      </c>
      <c r="X14" s="19">
        <v>355</v>
      </c>
      <c r="Y14" s="18">
        <f t="shared" si="8"/>
        <v>2.112676056338028</v>
      </c>
      <c r="Z14" s="18">
        <f t="shared" si="9"/>
        <v>3.387323943661972</v>
      </c>
      <c r="AA14" s="18">
        <f t="shared" si="10"/>
        <v>5.5</v>
      </c>
    </row>
    <row r="15" spans="1:27" ht="15" customHeight="1" x14ac:dyDescent="0.25">
      <c r="A15" s="92" t="s">
        <v>47</v>
      </c>
      <c r="B15" s="92"/>
      <c r="C15" s="53" t="s">
        <v>41</v>
      </c>
      <c r="D15" s="46">
        <f>(VLOOKUP(A15,'Planned Staff Hours'!$C$9:$M$21,2,FALSE)+VLOOKUP(A15,'Planned Staff Hours'!$C$9:$M$21,4,FALSE))*'Date Reference'!$L$38</f>
        <v>450</v>
      </c>
      <c r="E15" s="54">
        <f>Gloucestershire!K128+Gloucestershire!M128</f>
        <v>630</v>
      </c>
      <c r="F15" s="46">
        <f>(VLOOKUP(A15,'Planned Staff Hours'!$C$9:$M$21,3,FALSE)+VLOOKUP(A15,'Planned Staff Hours'!$C$9:$M$21,5,FALSE))*'Date Reference'!$L$38</f>
        <v>900</v>
      </c>
      <c r="G15" s="54">
        <f>Gloucestershire!L128+Gloucestershire!N128</f>
        <v>772.5</v>
      </c>
      <c r="H15" s="44">
        <f>(VLOOKUP(A15,'Planned Staff Hours'!$C$9:$M$21,6,FALSE))*'Date Reference'!$L$38</f>
        <v>300</v>
      </c>
      <c r="I15" s="44">
        <f>Gloucestershire!O128</f>
        <v>320</v>
      </c>
      <c r="J15" s="45">
        <f>(VLOOKUP(A15,'Planned Staff Hours'!$C$9:$M$21,7,FALSE))*'Date Reference'!$L$38</f>
        <v>300</v>
      </c>
      <c r="K15" s="55">
        <f>Gloucestershire!P128</f>
        <v>350</v>
      </c>
      <c r="L15" s="21"/>
      <c r="M15" s="20">
        <f t="shared" si="0"/>
        <v>1.4</v>
      </c>
      <c r="N15" s="20">
        <f t="shared" si="1"/>
        <v>0.85833333333333328</v>
      </c>
      <c r="O15" s="20">
        <f t="shared" si="2"/>
        <v>1.0666666666666667</v>
      </c>
      <c r="P15" s="20">
        <f t="shared" si="3"/>
        <v>1.1666666666666667</v>
      </c>
      <c r="R15" s="20">
        <f t="shared" si="4"/>
        <v>1.038888888888889</v>
      </c>
      <c r="S15" s="20">
        <f t="shared" si="5"/>
        <v>1.1166666666666667</v>
      </c>
      <c r="U15" s="20">
        <f t="shared" si="6"/>
        <v>1.2666666666666666</v>
      </c>
      <c r="V15" s="20">
        <f t="shared" si="7"/>
        <v>0.93541666666666667</v>
      </c>
      <c r="X15" s="19">
        <v>278</v>
      </c>
      <c r="Y15" s="18">
        <f t="shared" si="8"/>
        <v>3.4172661870503598</v>
      </c>
      <c r="Z15" s="18">
        <f t="shared" si="9"/>
        <v>4.0377697841726619</v>
      </c>
      <c r="AA15" s="18">
        <f t="shared" si="10"/>
        <v>7.4550359712230216</v>
      </c>
    </row>
    <row r="16" spans="1:27" ht="15" customHeight="1" x14ac:dyDescent="0.25">
      <c r="A16" s="92" t="s">
        <v>46</v>
      </c>
      <c r="B16" s="92"/>
      <c r="C16" s="53" t="s">
        <v>43</v>
      </c>
      <c r="D16" s="46">
        <f>(VLOOKUP(A16,'Planned Staff Hours'!$C$9:$M$21,2,FALSE)+VLOOKUP(A16,'Planned Staff Hours'!$C$9:$M$21,4,FALSE))*'Date Reference'!$L$38</f>
        <v>900</v>
      </c>
      <c r="E16" s="54">
        <f>Gloucestershire!S128+Gloucestershire!U128</f>
        <v>907.5</v>
      </c>
      <c r="F16" s="46">
        <f>(VLOOKUP(A16,'Planned Staff Hours'!$C$9:$M$21,3,FALSE)+VLOOKUP(A16,'Planned Staff Hours'!$C$9:$M$21,5,FALSE))*'Date Reference'!$L$38</f>
        <v>4500</v>
      </c>
      <c r="G16" s="54">
        <f>Gloucestershire!T128+Gloucestershire!V128</f>
        <v>4425</v>
      </c>
      <c r="H16" s="44">
        <f>(VLOOKUP(A16,'Planned Staff Hours'!$C$9:$M$21,6,FALSE))*'Date Reference'!$L$38</f>
        <v>300</v>
      </c>
      <c r="I16" s="44">
        <f>Gloucestershire!W128</f>
        <v>300</v>
      </c>
      <c r="J16" s="45">
        <f>(VLOOKUP(A16,'Planned Staff Hours'!$C$9:$M$21,7,FALSE))*'Date Reference'!$L$38</f>
        <v>2400</v>
      </c>
      <c r="K16" s="55">
        <f>Gloucestershire!X128</f>
        <v>2380</v>
      </c>
      <c r="L16" s="21"/>
      <c r="M16" s="20">
        <f t="shared" si="0"/>
        <v>1.0083333333333333</v>
      </c>
      <c r="N16" s="20">
        <f t="shared" si="1"/>
        <v>0.98333333333333328</v>
      </c>
      <c r="O16" s="20">
        <f t="shared" si="2"/>
        <v>1</v>
      </c>
      <c r="P16" s="20">
        <f t="shared" si="3"/>
        <v>0.9916666666666667</v>
      </c>
      <c r="R16" s="20">
        <f t="shared" si="4"/>
        <v>0.98750000000000004</v>
      </c>
      <c r="S16" s="20">
        <f t="shared" si="5"/>
        <v>0.99259259259259258</v>
      </c>
      <c r="U16" s="20">
        <f t="shared" si="6"/>
        <v>1.0062500000000001</v>
      </c>
      <c r="V16" s="20">
        <f t="shared" si="7"/>
        <v>0.98623188405797102</v>
      </c>
      <c r="X16" s="19">
        <v>180</v>
      </c>
      <c r="Y16" s="18">
        <f t="shared" si="8"/>
        <v>6.708333333333333</v>
      </c>
      <c r="Z16" s="18">
        <f t="shared" si="9"/>
        <v>37.805555555555557</v>
      </c>
      <c r="AA16" s="18">
        <f t="shared" si="10"/>
        <v>44.513888888888886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2" priority="1" operator="greaterThanOrEqual">
      <formula>1.2</formula>
    </cfRule>
    <cfRule type="cellIs" dxfId="1" priority="2" operator="lessThan">
      <formula>0.8</formula>
    </cfRule>
    <cfRule type="cellIs" dxfId="0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I27" sqref="I27"/>
    </sheetView>
  </sheetViews>
  <sheetFormatPr defaultRowHeight="15" x14ac:dyDescent="0.25"/>
  <cols>
    <col min="1" max="1" width="2" customWidth="1"/>
    <col min="3" max="3" width="23" style="37" bestFit="1" customWidth="1"/>
  </cols>
  <sheetData>
    <row r="1" spans="2:13" ht="15.75" thickBot="1" x14ac:dyDescent="0.3"/>
    <row r="2" spans="2:13" x14ac:dyDescent="0.25">
      <c r="B2" s="70" t="s">
        <v>115</v>
      </c>
      <c r="C2" s="71"/>
      <c r="D2" s="71"/>
      <c r="E2" s="71"/>
      <c r="F2" s="71"/>
      <c r="G2" s="71"/>
      <c r="H2" s="72"/>
    </row>
    <row r="3" spans="2:13" ht="15.75" thickBot="1" x14ac:dyDescent="0.3">
      <c r="B3" s="73"/>
      <c r="C3" s="74"/>
      <c r="D3" s="74"/>
      <c r="E3" s="74"/>
      <c r="F3" s="74"/>
      <c r="G3" s="74"/>
      <c r="H3" s="75"/>
    </row>
    <row r="6" spans="2:13" ht="14.25" customHeight="1" x14ac:dyDescent="0.25"/>
    <row r="7" spans="2:13" x14ac:dyDescent="0.25">
      <c r="D7" s="47" t="s">
        <v>70</v>
      </c>
      <c r="E7" s="47" t="s">
        <v>44</v>
      </c>
      <c r="F7" s="47" t="s">
        <v>70</v>
      </c>
      <c r="G7" s="47" t="s">
        <v>44</v>
      </c>
      <c r="H7" s="47" t="s">
        <v>70</v>
      </c>
      <c r="I7" s="47" t="s">
        <v>44</v>
      </c>
      <c r="J7" s="47" t="s">
        <v>70</v>
      </c>
      <c r="K7" s="47" t="s">
        <v>44</v>
      </c>
      <c r="L7" s="47" t="s">
        <v>70</v>
      </c>
      <c r="M7" s="47" t="s">
        <v>44</v>
      </c>
    </row>
    <row r="8" spans="2:13" x14ac:dyDescent="0.25">
      <c r="B8" s="47" t="s">
        <v>110</v>
      </c>
      <c r="C8" s="48" t="s">
        <v>111</v>
      </c>
      <c r="D8" s="111" t="s">
        <v>71</v>
      </c>
      <c r="E8" s="111"/>
      <c r="F8" s="111" t="s">
        <v>72</v>
      </c>
      <c r="G8" s="111"/>
      <c r="H8" s="111" t="s">
        <v>34</v>
      </c>
      <c r="I8" s="111"/>
      <c r="J8" s="110" t="s">
        <v>112</v>
      </c>
      <c r="K8" s="110"/>
      <c r="L8" s="110" t="s">
        <v>34</v>
      </c>
      <c r="M8" s="110"/>
    </row>
    <row r="9" spans="2:13" x14ac:dyDescent="0.25">
      <c r="B9" s="47">
        <v>1</v>
      </c>
      <c r="C9" s="48" t="s">
        <v>57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7">
        <v>2</v>
      </c>
      <c r="C10" s="48" t="s">
        <v>56</v>
      </c>
      <c r="D10" s="19">
        <v>22.5</v>
      </c>
      <c r="E10" s="19">
        <v>22.75</v>
      </c>
      <c r="F10" s="19">
        <v>22.5</v>
      </c>
      <c r="G10" s="19">
        <v>22.75</v>
      </c>
      <c r="H10" s="19">
        <v>20</v>
      </c>
      <c r="I10" s="19">
        <v>20</v>
      </c>
      <c r="J10" s="42">
        <f t="shared" ref="J10:J20" si="0">(D10+F10)/7.5</f>
        <v>6</v>
      </c>
      <c r="K10" s="42">
        <f t="shared" ref="K10:K20" si="1">(E10+G10)/7.5</f>
        <v>6.0666666666666664</v>
      </c>
      <c r="L10" s="42">
        <f t="shared" ref="L10:L20" si="2">H10/10</f>
        <v>2</v>
      </c>
      <c r="M10" s="42">
        <f t="shared" ref="M10:M20" si="3">I10/10</f>
        <v>2</v>
      </c>
    </row>
    <row r="11" spans="2:13" x14ac:dyDescent="0.25">
      <c r="B11" s="47">
        <v>3</v>
      </c>
      <c r="C11" s="48" t="s">
        <v>55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54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53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O18" sqref="O18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70" t="s">
        <v>116</v>
      </c>
      <c r="B9" s="71"/>
      <c r="C9" s="71"/>
      <c r="D9" s="71"/>
      <c r="E9" s="71"/>
      <c r="F9" s="71"/>
      <c r="G9" s="72"/>
      <c r="H9" s="4"/>
      <c r="I9" s="4"/>
    </row>
    <row r="10" spans="1:18" ht="15.75" thickBot="1" x14ac:dyDescent="0.3">
      <c r="A10" s="73"/>
      <c r="B10" s="74"/>
      <c r="C10" s="74"/>
      <c r="D10" s="74"/>
      <c r="E10" s="74"/>
      <c r="F10" s="74"/>
      <c r="G10" s="75"/>
      <c r="H10" s="9"/>
      <c r="I10" s="9"/>
    </row>
    <row r="11" spans="1:18" ht="18.75" thickBot="1" x14ac:dyDescent="0.3">
      <c r="A11" s="5"/>
      <c r="B11" s="112" t="s">
        <v>12</v>
      </c>
      <c r="C11" s="113"/>
      <c r="D11" s="112" t="s">
        <v>13</v>
      </c>
      <c r="E11" s="113"/>
      <c r="F11" s="112" t="s">
        <v>14</v>
      </c>
      <c r="G11" s="113"/>
      <c r="H11" s="112" t="s">
        <v>15</v>
      </c>
      <c r="I11" s="113"/>
      <c r="J11" s="112" t="s">
        <v>29</v>
      </c>
      <c r="K11" s="113"/>
    </row>
    <row r="12" spans="1:18" ht="18" x14ac:dyDescent="0.25">
      <c r="A12" s="6" t="s">
        <v>11</v>
      </c>
      <c r="B12" s="56" t="s">
        <v>30</v>
      </c>
      <c r="C12" s="56" t="s">
        <v>31</v>
      </c>
      <c r="D12" s="57" t="s">
        <v>30</v>
      </c>
      <c r="E12" s="57" t="s">
        <v>31</v>
      </c>
      <c r="F12" s="57" t="s">
        <v>30</v>
      </c>
      <c r="G12" s="57" t="s">
        <v>31</v>
      </c>
      <c r="H12" s="57" t="s">
        <v>30</v>
      </c>
      <c r="I12" s="57" t="s">
        <v>31</v>
      </c>
      <c r="J12" s="57" t="s">
        <v>30</v>
      </c>
      <c r="K12" s="57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118">
        <v>0</v>
      </c>
      <c r="C14" s="118">
        <v>0</v>
      </c>
      <c r="D14" s="118">
        <v>10</v>
      </c>
      <c r="E14" s="119">
        <v>1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R14" s="16"/>
    </row>
    <row r="15" spans="1:18" ht="18" x14ac:dyDescent="0.25">
      <c r="A15" s="12" t="s">
        <v>18</v>
      </c>
      <c r="B15" s="118">
        <v>67.5</v>
      </c>
      <c r="C15" s="119">
        <v>9</v>
      </c>
      <c r="D15" s="118">
        <v>32.5</v>
      </c>
      <c r="E15" s="119">
        <v>3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R15" s="16"/>
    </row>
    <row r="16" spans="1:18" ht="18" x14ac:dyDescent="0.25">
      <c r="A16" s="12" t="s">
        <v>19</v>
      </c>
      <c r="B16" s="118">
        <v>0</v>
      </c>
      <c r="C16" s="118">
        <v>0</v>
      </c>
      <c r="D16" s="118">
        <v>37.5</v>
      </c>
      <c r="E16" s="119">
        <v>5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R16" s="16"/>
    </row>
    <row r="17" spans="1:18" ht="18" x14ac:dyDescent="0.25">
      <c r="A17" s="12" t="s">
        <v>20</v>
      </c>
      <c r="B17" s="118">
        <v>15</v>
      </c>
      <c r="C17" s="119">
        <v>2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R17" s="16"/>
    </row>
    <row r="18" spans="1:18" ht="18" x14ac:dyDescent="0.25">
      <c r="A18" s="12" t="s">
        <v>21</v>
      </c>
      <c r="B18" s="118">
        <v>15</v>
      </c>
      <c r="C18" s="119">
        <v>2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</row>
    <row r="19" spans="1:18" ht="18" x14ac:dyDescent="0.25">
      <c r="A19" s="12" t="s">
        <v>22</v>
      </c>
      <c r="B19" s="118">
        <v>15</v>
      </c>
      <c r="C19" s="119">
        <v>2</v>
      </c>
      <c r="D19" s="19">
        <v>0</v>
      </c>
      <c r="E19" s="19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</row>
    <row r="20" spans="1:18" ht="18" x14ac:dyDescent="0.25">
      <c r="A20" s="12" t="s">
        <v>23</v>
      </c>
      <c r="B20" s="118">
        <v>0</v>
      </c>
      <c r="C20" s="118">
        <v>0</v>
      </c>
      <c r="D20" s="118">
        <v>157.5</v>
      </c>
      <c r="E20" s="119">
        <v>21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</row>
    <row r="21" spans="1:18" ht="18" x14ac:dyDescent="0.25">
      <c r="A21" s="12" t="s">
        <v>24</v>
      </c>
      <c r="B21" s="118">
        <v>7.5</v>
      </c>
      <c r="C21" s="119">
        <v>1</v>
      </c>
      <c r="D21" s="118">
        <v>60</v>
      </c>
      <c r="E21" s="119">
        <v>8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</row>
    <row r="22" spans="1:18" ht="18" x14ac:dyDescent="0.25">
      <c r="A22" s="12" t="s">
        <v>25</v>
      </c>
      <c r="B22" s="118">
        <v>22.5</v>
      </c>
      <c r="C22" s="119">
        <v>3</v>
      </c>
      <c r="D22" s="118">
        <v>15</v>
      </c>
      <c r="E22" s="119">
        <v>2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</row>
    <row r="23" spans="1:18" ht="18" x14ac:dyDescent="0.25">
      <c r="A23" s="12" t="s">
        <v>26</v>
      </c>
      <c r="B23" s="118">
        <v>0</v>
      </c>
      <c r="C23" s="118">
        <v>0</v>
      </c>
      <c r="D23" s="118">
        <v>15</v>
      </c>
      <c r="E23" s="119">
        <v>2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</row>
    <row r="24" spans="1:18" ht="18" x14ac:dyDescent="0.25">
      <c r="A24" s="12" t="s">
        <v>27</v>
      </c>
      <c r="B24" s="118">
        <v>0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</row>
    <row r="25" spans="1:18" ht="18" x14ac:dyDescent="0.25">
      <c r="A25" s="12" t="s">
        <v>45</v>
      </c>
      <c r="B25" s="118">
        <v>0</v>
      </c>
      <c r="C25" s="118">
        <v>0</v>
      </c>
      <c r="D25" s="118">
        <v>222.5</v>
      </c>
      <c r="E25" s="119">
        <v>26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</row>
    <row r="26" spans="1:18" ht="18" x14ac:dyDescent="0.25">
      <c r="A26" s="8" t="s">
        <v>32</v>
      </c>
      <c r="B26" s="59">
        <f t="shared" ref="B26:K26" si="0">SUM(B14:B25)</f>
        <v>142.5</v>
      </c>
      <c r="C26" s="59">
        <f t="shared" si="0"/>
        <v>19</v>
      </c>
      <c r="D26" s="59">
        <f t="shared" si="0"/>
        <v>550</v>
      </c>
      <c r="E26" s="59">
        <f t="shared" si="0"/>
        <v>68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1" workbookViewId="0">
      <selection activeCell="P24" sqref="P24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7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June</v>
      </c>
      <c r="N3" s="38" t="s">
        <v>96</v>
      </c>
      <c r="O3" s="1" t="str">
        <f>LEFT(M3,3)&amp;"-"&amp;L4</f>
        <v>Jun-2023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2023</v>
      </c>
      <c r="M4" s="114"/>
      <c r="N4" s="115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45078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45079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45080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45081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45082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45083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45084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45085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45086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45087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45088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45089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45090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45091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45092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45093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45094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45095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45096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45097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45098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45099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45100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8">
        <f t="shared" si="1"/>
        <v>45101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45102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45103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45104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45105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45106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45107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 t="str">
        <f t="shared" si="1"/>
        <v/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30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2023-07-13T14:38:04Z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