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Safe Staffing_MH\Nov 2023\"/>
    </mc:Choice>
  </mc:AlternateContent>
  <xr:revisionPtr revIDLastSave="0" documentId="13_ncr:1_{4BEB697D-807D-45AC-B7CF-03E3708032E2}" xr6:coauthVersionLast="36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X46" i="28" l="1"/>
  <c r="W46" i="28"/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L12" i="26"/>
  <c r="R21" i="28" s="1"/>
  <c r="E7" i="24"/>
  <c r="E13" i="24"/>
  <c r="G13" i="24"/>
  <c r="R15" i="28" l="1"/>
  <c r="J15" i="28"/>
  <c r="Z15" i="28"/>
  <c r="AH15" i="28"/>
  <c r="L24" i="26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l="1"/>
  <c r="Z16" i="28"/>
  <c r="AH16" i="28"/>
  <c r="J16" i="28"/>
  <c r="B65" i="28"/>
  <c r="R24" i="28"/>
  <c r="L38" i="26"/>
  <c r="F6" i="24" s="1"/>
  <c r="B45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B31" i="28"/>
  <c r="R122" i="28"/>
  <c r="Z36" i="28"/>
  <c r="R104" i="28"/>
  <c r="R105" i="28"/>
  <c r="R97" i="28"/>
  <c r="B97" i="28"/>
  <c r="Z31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F5" i="24" l="1"/>
  <c r="S128" i="28"/>
  <c r="J6" i="24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E9" i="24"/>
  <c r="G10" i="24"/>
  <c r="G9" i="24"/>
  <c r="E14" i="24"/>
  <c r="G5" i="24"/>
  <c r="E8" i="24"/>
  <c r="E10" i="24"/>
  <c r="G14" i="24"/>
  <c r="E5" i="24"/>
  <c r="G11" i="24"/>
  <c r="E16" i="24"/>
  <c r="G8" i="24"/>
  <c r="E15" i="24"/>
  <c r="E11" i="24"/>
  <c r="G12" i="24"/>
  <c r="G16" i="24"/>
  <c r="G6" i="24"/>
  <c r="E6" i="24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Y5" i="24" l="1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tc={F7A55323-CC11-4400-BE00-496601A3B1B6}</author>
    <author>tc={F82AA894-A68E-4BA1-B05A-1D51A58640FC}</author>
    <author>tc={8BF8BDF9-641E-4DCC-86A0-44DEEF13C3B3}</author>
    <author>Thomas Annette</author>
    <author>tc={25F078B9-C37E-45F8-9380-858325D3E190}</author>
    <author>tc={64C3E0EB-5743-4C5E-B4E0-E10F87ABE6ED}</author>
    <author>Wendy WILLIAMS</author>
    <author>tc={8A2C4CA4-98CB-4DFC-ADF9-F88D6D8625A8}</author>
    <author>tc={C30E44BA-B579-4B99-AE31-E8FB21269C44}</author>
    <author>tc={489C4DCD-9895-4B42-B0FD-1C709D2447BE}</author>
    <author>tc={32BA1B45-33CF-40BD-AEE9-C332BDB29F17}</author>
    <author>tc={7AF53647-A58B-45E5-9915-122C92E42EAE}</author>
    <author>tc={6E61B29B-F693-41D2-BA0A-6207B1EF8767}</author>
    <author>Murray Janine</author>
    <author>Richards Susan</author>
    <author>Lewis-Watkins Louise</author>
    <author>Day Alex</author>
    <author>Keefe Rosalind</author>
    <author>Cox Keely</author>
  </authors>
  <commentList>
    <comment ref="M15" authorId="0" shapeId="0" xr:uid="{6B25D0F4-9138-4628-A696-F24AF528903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15" authorId="0" shapeId="0" xr:uid="{A4B0680E-6EBB-4FD8-86C0-DE816853944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L15" authorId="1" shapeId="0" xr:uid="{D64D146A-0209-4E44-BB5F-D600562A77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K17" authorId="0" shapeId="0" xr:uid="{4E8E93A3-BA67-4ACD-B74E-5FF9A01B9DA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L17" authorId="0" shapeId="0" xr:uid="{45987378-CD82-4009-A9B6-1D7432AAFAB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17" authorId="0" shapeId="0" xr:uid="{5789E5BB-153F-4160-9603-AA50D373CC8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L17" authorId="2" shapeId="0" xr:uid="{ADE37FC3-5B65-4068-AFCA-AD4893696EA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K18" authorId="0" shapeId="0" xr:uid="{5172A19F-B91D-4BD2-A8B6-ADAF2C45A5E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18" authorId="0" shapeId="0" xr:uid="{BFE25ADE-7424-4144-B000-9E548D8386B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18" authorId="0" shapeId="0" xr:uid="{E13A63E3-6FD6-4496-AFD9-B3F197FDBBD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9" authorId="0" shapeId="0" xr:uid="{3EE95581-757E-4971-860D-88E0E831F1B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19" authorId="0" shapeId="0" xr:uid="{7A0DC95A-0FE1-4990-9125-7018EE7F49A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19" authorId="0" shapeId="0" xr:uid="{8ED04EE8-0276-4D1A-BCCF-8C1CDB6DAFD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19" authorId="3" shapeId="0" xr:uid="{D15F4BEF-AF0C-41B7-A9FE-E9A0AEF271C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K20" authorId="0" shapeId="0" xr:uid="{1CF0C4B3-4CC8-48C2-A712-5180616559A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20" authorId="0" shapeId="0" xr:uid="{2C4BE262-29D9-4173-B504-D42824F4AC9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0" authorId="0" shapeId="0" xr:uid="{12659BA2-FE81-4F0D-B4DC-468D8D4AB3B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20" authorId="0" shapeId="0" xr:uid="{08C40180-4DD2-4D44-B518-2E36105B202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20" authorId="4" shapeId="0" xr:uid="{A6DB2D2A-D6D6-4E42-A40B-A1885A15F476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R21" authorId="5" shapeId="0" xr:uid="{B945FE8E-67BB-4CF9-AA18-4558787BF06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M22" authorId="0" shapeId="0" xr:uid="{714C5DF1-6283-4655-A75E-FF119414221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4" authorId="0" shapeId="0" xr:uid="{F8E4A413-9328-4718-9BF6-F828DC78C01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24" authorId="0" shapeId="0" xr:uid="{7409C9BD-4D02-4BA1-950B-0A1326E6911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V25" authorId="6" shapeId="0" xr:uid="{432927A3-631E-48F1-9CFA-9CE70EEBAB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L26" authorId="0" shapeId="0" xr:uid="{3E671644-F3E4-4408-9FC4-D25DBA858A3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26" authorId="0" shapeId="0" xr:uid="{F3B0BA07-A86E-4F3C-B876-CA5E97C6D11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26" authorId="0" shapeId="0" xr:uid="{9F5628CF-6749-4C84-B0AB-AC450879696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7" authorId="0" shapeId="0" xr:uid="{36B68F34-5A14-40FD-8EB5-69A97F2453D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27" authorId="0" shapeId="0" xr:uid="{F85576FC-C2D0-41C2-8FB5-6B861146C2D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27" authorId="4" shapeId="0" xr:uid="{AAB869CE-6DCA-4B3A-981B-EE7E7AAEA5A7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8" authorId="0" shapeId="0" xr:uid="{797947FA-C856-479F-B637-BD54D52A852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9" authorId="0" shapeId="0" xr:uid="{C41D6B8D-F6B8-413D-854C-F434B0D50B2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29" authorId="0" shapeId="0" xr:uid="{0E7AD017-65D3-4872-BA31-A794CFC8905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30" authorId="0" shapeId="0" xr:uid="{BE33F000-EA1F-4E4C-9AAF-25E0BE36636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30" authorId="0" shapeId="0" xr:uid="{10308AE9-B83A-4BA1-B60D-CD5150BF20E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30" authorId="0" shapeId="0" xr:uid="{18FABDBD-9028-48E1-95FF-5E974B44C60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30" authorId="0" shapeId="0" xr:uid="{DDC5DBEF-184A-4B81-9486-3F4A2D1D5D0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32" authorId="0" shapeId="0" xr:uid="{37255B5C-DF54-4A7B-8605-6F2F7BE8956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32" authorId="0" shapeId="0" xr:uid="{F20154BB-5F0F-4ED8-945A-0947A755C4C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33" authorId="7" shapeId="0" xr:uid="{2942FFFD-1DDC-41CD-8242-D077E7A595D4}">
      <text>
        <r>
          <rPr>
            <b/>
            <sz val="9"/>
            <color indexed="81"/>
            <rFont val="Tahoma"/>
            <charset val="1"/>
          </rPr>
          <t>Wendy WILLIAMS: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33" authorId="8" shapeId="0" xr:uid="{2D120C4B-5F92-4785-B703-AA845659F9A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K34" authorId="0" shapeId="0" xr:uid="{4D906D5D-B87B-44A1-8BEB-BBC4BC92DF4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34" authorId="0" shapeId="0" xr:uid="{3EA46363-42DE-455E-8BB2-22FC5F4B17F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34" authorId="0" shapeId="0" xr:uid="{0191C52C-2441-46A1-9E72-B05A640D56B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34" authorId="0" shapeId="0" xr:uid="{7386B964-7A48-4CEC-9810-3C8937D7766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34" authorId="9" shapeId="0" xr:uid="{01AEFE88-400B-40F1-AD26-41B7039E929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K35" authorId="0" shapeId="0" xr:uid="{3F551F38-5B32-4308-9814-1D55D55F875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35" authorId="0" shapeId="0" xr:uid="{A42D15FF-E8DB-4189-A983-4DE156C618A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35" authorId="0" shapeId="0" xr:uid="{548DF6A9-3334-4008-81CC-EF55D80421A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35" authorId="0" shapeId="0" xr:uid="{C4425489-311E-46D3-B44F-A04F6F5C9A0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35" authorId="4" shapeId="0" xr:uid="{30D3586B-859C-41A9-9ED6-41741D849BD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36" authorId="0" shapeId="0" xr:uid="{460B3B8D-67F6-405F-80D9-946DC0E9893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36" authorId="0" shapeId="0" xr:uid="{2527CC31-AEA4-43AB-8532-0629D443C97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37" authorId="0" shapeId="0" xr:uid="{2716D03F-EDB3-4592-B1BD-9E5D765B7FB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38" authorId="0" shapeId="0" xr:uid="{8FA3CB3F-B561-4886-8634-9C66DBBBED0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AQ38" authorId="10" shapeId="0" xr:uid="{8EA03160-155F-4EBE-903D-48469C960E0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M40" authorId="0" shapeId="0" xr:uid="{3C32B94B-A5E4-4956-A641-D5409A9F44F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40" authorId="0" shapeId="0" xr:uid="{BC103E7B-4E7F-4747-AFDB-B6EB2625EE3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41" authorId="0" shapeId="0" xr:uid="{2E2E9F83-009A-41E4-B34B-4E3598B6E02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41" authorId="0" shapeId="0" xr:uid="{94BCCDA4-457E-4101-8A72-F8365D9BFB2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41" authorId="11" shapeId="0" xr:uid="{CA1BA388-A0CD-42C5-B1EA-E1F0D44F851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K42" authorId="0" shapeId="0" xr:uid="{18900EB4-D4F3-47F8-9260-7341E331D98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42" authorId="0" shapeId="0" xr:uid="{8CA0CE66-49EF-4D35-B711-4267860FD29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42" authorId="0" shapeId="0" xr:uid="{26DE92D6-6A92-4D97-A319-F8EF62ABD20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43" authorId="0" shapeId="0" xr:uid="{A40E1AD5-91B6-4395-80ED-81C72D43CA8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43" authorId="0" shapeId="0" xr:uid="{B7E03581-B41A-4D41-8777-7AB00D02C69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43" authorId="0" shapeId="0" xr:uid="{F954E80D-60BF-4C68-9EE9-449DA73708F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43" authorId="4" shapeId="0" xr:uid="{9C702978-B028-4116-8FA9-F2FD5DE672E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43" authorId="12" shapeId="0" xr:uid="{B7FD6930-4D95-4C4E-AC51-03C691E7FB3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M44" authorId="0" shapeId="0" xr:uid="{17889B28-717D-40A1-B041-C15D9F8E7DA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N44" authorId="0" shapeId="0" xr:uid="{239E25DE-CA71-496A-BC43-236E17159CD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N44" authorId="13" shapeId="0" xr:uid="{B5645B82-2777-4A0D-9529-31097C8929D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U59" authorId="14" shapeId="0" xr:uid="{C09DE3FF-E315-4B8D-9E82-1CD49792767B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66" authorId="15" shapeId="0" xr:uid="{4D471BAE-1545-433D-BFA9-740347E6B2A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68" authorId="14" shapeId="0" xr:uid="{4643EC1A-D2AB-4F21-AE75-9275589AF69E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72" authorId="16" shapeId="0" xr:uid="{57D79764-3670-45DF-BC5D-089978690DA6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H82" authorId="16" shapeId="0" xr:uid="{F14A8031-D138-48A8-B459-2DC6D2C79DC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82" authorId="17" shapeId="0" xr:uid="{62492B48-C598-4BF1-8C0D-B7F425FA6A17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84" authorId="17" shapeId="0" xr:uid="{C51639C3-8A9B-47FF-B0FE-7A255E268537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97" authorId="18" shapeId="0" xr:uid="{D7C45686-5EB8-4FB9-8FEA-B07DCE9E7E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8" authorId="18" shapeId="0" xr:uid="{2ED54FB4-6534-47A4-AA2F-0C37A2528D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8" authorId="18" shapeId="0" xr:uid="{55C46716-1BE2-442C-BF09-C1E0FD8FBDD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9" authorId="18" shapeId="0" xr:uid="{CD4F6B69-EE29-4602-AF69-A1CC3D38901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9" authorId="18" shapeId="0" xr:uid="{28AA869A-F86A-470D-9CF0-347A9BB9865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0" authorId="19" shapeId="0" xr:uid="{DACFFC12-2933-402A-B902-E22B5A3B5800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01" authorId="19" shapeId="0" xr:uid="{95F1FCF1-86D8-449B-BFCE-0BDB1FD72A5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101" authorId="18" shapeId="0" xr:uid="{B7F1FF73-5663-45B8-9C81-45EC02A269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102" authorId="18" shapeId="0" xr:uid="{DC03E8B5-9747-4C1A-9F56-3DAC13C63B3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02" authorId="18" shapeId="0" xr:uid="{6643B6EC-0C08-45EE-9877-140E5FEB3D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3" authorId="18" shapeId="0" xr:uid="{80DD5527-81A5-4C5E-AB81-DBE2F3EEC0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3" authorId="18" shapeId="0" xr:uid="{B3D9B0C8-72C9-4D84-8AD2-D5D540A1059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04" authorId="19" shapeId="0" xr:uid="{326900C7-D3BF-432A-880E-7946F95B95A1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4" authorId="18" shapeId="0" xr:uid="{62902B17-680B-4653-879E-84B2B6C6E09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5" authorId="19" shapeId="0" xr:uid="{A3F7C596-3780-4CF4-812A-91BE375BADC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5" authorId="19" shapeId="0" xr:uid="{C49974CB-D305-44A9-83A2-E22453084281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5" authorId="18" shapeId="0" xr:uid="{8E0E98E6-4464-47D5-B9E9-7A54D907ECC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6" authorId="19" shapeId="0" xr:uid="{D0120277-327D-491D-9667-B972B3EA067D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6" authorId="19" shapeId="0" xr:uid="{876EF9E6-7748-422D-B258-49E38C07C044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6" authorId="18" shapeId="0" xr:uid="{4B63A49B-50CC-41B4-B56F-B1FE590D03A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6" authorId="18" shapeId="0" xr:uid="{F226A913-1C8C-4B28-84CD-F864DAE9F5E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7" authorId="18" shapeId="0" xr:uid="{2088D2D9-F92F-4B55-8FA5-D00A989ED00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7" authorId="18" shapeId="0" xr:uid="{16467ABC-7398-4E74-BDF9-9364D0FCDFA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8" authorId="18" shapeId="0" xr:uid="{199D3190-8C91-44CE-9489-BA0B1AE3253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9" authorId="18" shapeId="0" xr:uid="{D854AE2E-2747-4721-B3CA-5ADC11B8A4B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0" authorId="19" shapeId="0" xr:uid="{F8FF0E50-E30A-48E8-8DC4-CE1FD8243D6E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10" authorId="18" shapeId="0" xr:uid="{13E4CCCD-F900-4AF1-ABE8-CCD1FD4E39A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1" authorId="18" shapeId="0" xr:uid="{AB177056-2028-4104-8762-CB40723261D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2" authorId="19" shapeId="0" xr:uid="{DCCD5270-FC4C-4FAD-9ADA-E4213391A841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T112" authorId="18" shapeId="0" xr:uid="{024CD0F1-4DEA-44B6-A76A-192B19DFBCB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8" shapeId="0" xr:uid="{420ECBCD-CE97-4392-B533-8425101540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2" authorId="18" shapeId="0" xr:uid="{F6F43463-BC14-4983-8B07-259643683E6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3" authorId="19" shapeId="0" xr:uid="{E29C29CA-B9BB-448F-8412-E3FD3E2CC6B3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13" authorId="19" shapeId="0" xr:uid="{1F87A625-F4F3-43F5-81E2-AC6B956E6BD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V113" authorId="18" shapeId="0" xr:uid="{A676FD78-A032-46BB-BE19-DAC68C4DCDD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4" authorId="19" shapeId="0" xr:uid="{9E037FF6-D8FA-4638-A86F-5CFDE2CE923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15" authorId="19" shapeId="0" xr:uid="{582601A3-B530-4E45-B973-B88BD2CC470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16" authorId="19" shapeId="0" xr:uid="{75862348-4052-4704-96DC-131AF010F0DE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16" authorId="18" shapeId="0" xr:uid="{0099E789-982B-40A4-9932-ECD931B1E45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6" authorId="18" shapeId="0" xr:uid="{7D2FA445-BADC-46DB-8A3F-B91887A2220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6" authorId="18" shapeId="0" xr:uid="{356C8A86-2BCD-4A61-A44F-058A0787A93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19" authorId="19" shapeId="0" xr:uid="{9308B3AA-9096-4FA9-8152-EBBB67F01B2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H119" authorId="19" shapeId="0" xr:uid="{927660B4-2213-489A-B461-B1CCBF44F1C9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T119" authorId="18" shapeId="0" xr:uid="{85871A8A-4F72-417C-A6EE-12EACB913F8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9" authorId="18" shapeId="0" xr:uid="{627647F7-1EF2-47CC-A0AA-5EA7FC2886A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0" authorId="19" shapeId="0" xr:uid="{854B799E-9861-44E2-B265-944E74E5770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20" authorId="18" shapeId="0" xr:uid="{1DEB0E4B-301C-4922-896D-A5ECDC386CA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8" shapeId="0" xr:uid="{82A177F2-F353-4AE7-A3A3-6E78C91F0D1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21" authorId="19" shapeId="0" xr:uid="{2D9E5523-AE4A-4FF8-9D7D-318DE8DC294B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21" authorId="18" shapeId="0" xr:uid="{2299DFE3-77BD-4D24-B654-C40FCC86FBC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1" authorId="18" shapeId="0" xr:uid="{7E46507F-0384-4AC7-837E-E216021B420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22" authorId="19" shapeId="0" xr:uid="{7323179E-436E-4AB3-8726-6ADEAA1143C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25" authorId="19" shapeId="0" xr:uid="{04CB5BA7-AB08-4383-995A-7BD65DEE8BB8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26" authorId="19" shapeId="0" xr:uid="{8C5363B8-9083-4981-B919-0DF8B792AA6E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26" authorId="19" shapeId="0" xr:uid="{400EBB7A-88CC-4CBB-9FF7-928DFF8708D7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<sst xmlns="http://schemas.openxmlformats.org/spreadsheetml/2006/main" count="2521" uniqueCount="157">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</sst>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2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8" xfId="0" applyFill="1" applyBorder="1"/>
    <xf numFmtId="0" fontId="0" fillId="5" borderId="17" xfId="0" applyFill="1" applyBorder="1"/>
    <xf numFmtId="0" fontId="2" fillId="2" borderId="24" xfId="0" applyFont="1" applyFill="1" applyBorder="1"/>
    <xf numFmtId="0" fontId="0" fillId="0" borderId="2" xfId="0" applyBorder="1"/>
    <xf numFmtId="0" fontId="0" fillId="0" borderId="1" xfId="0" applyFill="1" applyBorder="1"/>
    <xf numFmtId="0" fontId="0" fillId="0" borderId="2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7" borderId="1" xfId="0" applyFill="1" applyBorder="1"/>
    <xf numFmtId="2" fontId="0" fillId="0" borderId="1" xfId="0" applyNumberFormat="1" applyFill="1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5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4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4" t="s">
        <v>117</v>
      </c>
      <c r="C10" s="85"/>
      <c r="D10" s="85"/>
      <c r="E10" s="85"/>
      <c r="F10" s="85"/>
      <c r="G10" s="85"/>
      <c r="H10" s="86"/>
    </row>
    <row r="11" spans="2:8" ht="15.75" thickBot="1" x14ac:dyDescent="0.3">
      <c r="B11" s="87"/>
      <c r="C11" s="88"/>
      <c r="D11" s="88"/>
      <c r="E11" s="88"/>
      <c r="F11" s="88"/>
      <c r="G11" s="88"/>
      <c r="H11" s="89"/>
    </row>
    <row r="12" spans="2:8" ht="18" customHeight="1" x14ac:dyDescent="0.25">
      <c r="B12" s="90" t="s">
        <v>118</v>
      </c>
      <c r="C12" s="90"/>
      <c r="D12" s="90"/>
      <c r="E12" s="90"/>
      <c r="F12" s="90"/>
      <c r="G12" s="90"/>
      <c r="H12" s="90"/>
    </row>
    <row r="13" spans="2:8" ht="18" customHeight="1" x14ac:dyDescent="0.25">
      <c r="B13" s="91"/>
      <c r="C13" s="91"/>
      <c r="D13" s="91"/>
      <c r="E13" s="91"/>
      <c r="F13" s="91"/>
      <c r="G13" s="91"/>
      <c r="H13" s="91"/>
    </row>
    <row r="14" spans="2:8" ht="18" customHeight="1" x14ac:dyDescent="0.25">
      <c r="B14" s="91"/>
      <c r="C14" s="91"/>
      <c r="D14" s="91"/>
      <c r="E14" s="91"/>
      <c r="F14" s="91"/>
      <c r="G14" s="91"/>
      <c r="H14" s="91"/>
    </row>
    <row r="15" spans="2:8" ht="18" customHeight="1" x14ac:dyDescent="0.25">
      <c r="B15" s="91"/>
      <c r="C15" s="91"/>
      <c r="D15" s="91"/>
      <c r="E15" s="91"/>
      <c r="F15" s="91"/>
      <c r="G15" s="91"/>
      <c r="H15" s="91"/>
    </row>
    <row r="16" spans="2:8" ht="18" customHeight="1" x14ac:dyDescent="0.25"/>
    <row r="18" spans="3:10" ht="18" customHeight="1" x14ac:dyDescent="0.25">
      <c r="C18" s="97" t="s">
        <v>76</v>
      </c>
      <c r="D18" s="98"/>
      <c r="E18" s="97" t="s">
        <v>77</v>
      </c>
      <c r="F18" s="99"/>
    </row>
    <row r="19" spans="3:10" ht="18.75" x14ac:dyDescent="0.3">
      <c r="C19" s="92" t="s">
        <v>90</v>
      </c>
      <c r="D19" s="94"/>
      <c r="E19" s="92">
        <v>2023</v>
      </c>
      <c r="F19" s="94"/>
    </row>
    <row r="20" spans="3:10" ht="18" x14ac:dyDescent="0.25">
      <c r="C20" s="95" t="s">
        <v>113</v>
      </c>
      <c r="D20" s="96"/>
      <c r="E20" s="96"/>
      <c r="F20" s="96"/>
    </row>
    <row r="21" spans="3:10" ht="18.75" x14ac:dyDescent="0.3">
      <c r="C21" s="92">
        <v>30</v>
      </c>
      <c r="D21" s="93"/>
      <c r="E21" s="93"/>
      <c r="F21" s="94"/>
    </row>
    <row r="23" spans="3:10" ht="15" customHeight="1" x14ac:dyDescent="0.25">
      <c r="C23" s="83" t="str">
        <f>IF(C21=0,"Sorry the Spreadsheet cannot go that far in the future, Please select the current Year", "")</f>
        <v/>
      </c>
      <c r="D23" s="83"/>
      <c r="E23" s="83"/>
      <c r="F23" s="83"/>
      <c r="G23" s="83"/>
      <c r="H23" s="83"/>
      <c r="I23" s="83"/>
      <c r="J23" s="83"/>
    </row>
    <row r="24" spans="3:10" ht="15.75" customHeight="1" x14ac:dyDescent="0.25">
      <c r="C24" s="83"/>
      <c r="D24" s="83"/>
      <c r="E24" s="83"/>
      <c r="F24" s="83"/>
      <c r="G24" s="83"/>
      <c r="H24" s="83"/>
      <c r="I24" s="83"/>
      <c r="J24" s="83"/>
    </row>
    <row r="25" spans="3:10" ht="15" customHeight="1" x14ac:dyDescent="0.25">
      <c r="C25" s="83"/>
      <c r="D25" s="83"/>
      <c r="E25" s="83"/>
      <c r="F25" s="83"/>
      <c r="G25" s="83"/>
      <c r="H25" s="83"/>
      <c r="I25" s="83"/>
      <c r="J25" s="83"/>
    </row>
    <row r="26" spans="3:10" ht="15.75" customHeight="1" x14ac:dyDescent="0.25">
      <c r="C26" s="83"/>
      <c r="D26" s="83"/>
      <c r="E26" s="83"/>
      <c r="F26" s="83"/>
      <c r="G26" s="83"/>
      <c r="H26" s="83"/>
      <c r="I26" s="83"/>
      <c r="J26" s="83"/>
    </row>
    <row r="27" spans="3:10" x14ac:dyDescent="0.25">
      <c r="C27" s="83"/>
      <c r="D27" s="83"/>
      <c r="E27" s="83"/>
      <c r="F27" s="83"/>
      <c r="G27" s="83"/>
      <c r="H27" s="83"/>
      <c r="I27" s="83"/>
      <c r="J27" s="83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3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O49" sqref="O49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4" t="s">
        <v>105</v>
      </c>
      <c r="C8" s="85"/>
      <c r="D8" s="85"/>
      <c r="E8" s="85"/>
      <c r="F8" s="85"/>
      <c r="G8" s="85"/>
      <c r="H8" s="86"/>
      <c r="M8" s="16"/>
      <c r="N8" s="16"/>
      <c r="O8" s="16"/>
    </row>
    <row r="9" spans="1:48" ht="15.75" customHeight="1" thickBot="1" x14ac:dyDescent="0.3">
      <c r="B9" s="87"/>
      <c r="C9" s="88"/>
      <c r="D9" s="88"/>
      <c r="E9" s="88"/>
      <c r="F9" s="88"/>
      <c r="G9" s="88"/>
      <c r="H9" s="89"/>
    </row>
    <row r="10" spans="1:48" ht="15" customHeight="1" x14ac:dyDescent="0.25">
      <c r="B10" s="105" t="s">
        <v>99</v>
      </c>
      <c r="C10" s="105"/>
      <c r="D10" s="105"/>
      <c r="E10" s="105"/>
      <c r="F10" s="105"/>
      <c r="G10" s="105"/>
      <c r="H10" s="105"/>
      <c r="J10" s="105" t="s">
        <v>100</v>
      </c>
      <c r="K10" s="105"/>
      <c r="L10" s="105"/>
      <c r="M10" s="105"/>
      <c r="N10" s="105"/>
      <c r="O10" s="105"/>
      <c r="P10" s="105"/>
      <c r="R10" s="105" t="s">
        <v>101</v>
      </c>
      <c r="S10" s="105"/>
      <c r="T10" s="105"/>
      <c r="U10" s="105"/>
      <c r="V10" s="105"/>
      <c r="W10" s="105"/>
      <c r="X10" s="105"/>
      <c r="Z10" s="105" t="s">
        <v>102</v>
      </c>
      <c r="AA10" s="105"/>
      <c r="AB10" s="105"/>
      <c r="AC10" s="105"/>
      <c r="AD10" s="105"/>
      <c r="AE10" s="105"/>
      <c r="AF10" s="105"/>
      <c r="AH10" s="105" t="s">
        <v>103</v>
      </c>
      <c r="AI10" s="105"/>
      <c r="AJ10" s="105"/>
      <c r="AK10" s="105"/>
      <c r="AL10" s="105"/>
      <c r="AM10" s="105"/>
      <c r="AN10" s="105"/>
      <c r="AP10" s="105" t="s">
        <v>104</v>
      </c>
      <c r="AQ10" s="105"/>
      <c r="AR10" s="105"/>
      <c r="AS10" s="105"/>
      <c r="AT10" s="105"/>
      <c r="AU10" s="105"/>
      <c r="AV10" s="105"/>
    </row>
    <row r="11" spans="1:48" ht="15" customHeight="1" x14ac:dyDescent="0.25">
      <c r="B11" s="99"/>
      <c r="C11" s="99"/>
      <c r="D11" s="99"/>
      <c r="E11" s="99"/>
      <c r="F11" s="99"/>
      <c r="G11" s="99"/>
      <c r="H11" s="99"/>
      <c r="J11" s="99"/>
      <c r="K11" s="99"/>
      <c r="L11" s="99"/>
      <c r="M11" s="99"/>
      <c r="N11" s="99"/>
      <c r="O11" s="99"/>
      <c r="P11" s="99"/>
      <c r="R11" s="99"/>
      <c r="S11" s="99"/>
      <c r="T11" s="99"/>
      <c r="U11" s="99"/>
      <c r="V11" s="99"/>
      <c r="W11" s="99"/>
      <c r="X11" s="99"/>
      <c r="Z11" s="99"/>
      <c r="AA11" s="99"/>
      <c r="AB11" s="99"/>
      <c r="AC11" s="99"/>
      <c r="AD11" s="99"/>
      <c r="AE11" s="99"/>
      <c r="AF11" s="99"/>
      <c r="AH11" s="99"/>
      <c r="AI11" s="99"/>
      <c r="AJ11" s="99"/>
      <c r="AK11" s="99"/>
      <c r="AL11" s="99"/>
      <c r="AM11" s="99"/>
      <c r="AN11" s="99"/>
      <c r="AP11" s="99"/>
      <c r="AQ11" s="99"/>
      <c r="AR11" s="99"/>
      <c r="AS11" s="99"/>
      <c r="AT11" s="99"/>
      <c r="AU11" s="99"/>
      <c r="AV11" s="99"/>
    </row>
    <row r="12" spans="1:48" ht="27.75" customHeight="1" x14ac:dyDescent="0.3">
      <c r="B12" s="3"/>
      <c r="C12" s="102" t="s">
        <v>73</v>
      </c>
      <c r="D12" s="103"/>
      <c r="E12" s="103"/>
      <c r="F12" s="103"/>
      <c r="G12" s="103"/>
      <c r="H12" s="104"/>
      <c r="J12" s="3"/>
      <c r="K12" s="102" t="s">
        <v>73</v>
      </c>
      <c r="L12" s="103"/>
      <c r="M12" s="103"/>
      <c r="N12" s="103"/>
      <c r="O12" s="103"/>
      <c r="P12" s="104"/>
      <c r="R12" s="15"/>
      <c r="S12" s="102" t="s">
        <v>73</v>
      </c>
      <c r="T12" s="103"/>
      <c r="U12" s="103"/>
      <c r="V12" s="103"/>
      <c r="W12" s="103"/>
      <c r="X12" s="104"/>
      <c r="Z12" s="15"/>
      <c r="AA12" s="102" t="s">
        <v>73</v>
      </c>
      <c r="AB12" s="103"/>
      <c r="AC12" s="103"/>
      <c r="AD12" s="103"/>
      <c r="AE12" s="103"/>
      <c r="AF12" s="104"/>
      <c r="AH12" s="15"/>
      <c r="AI12" s="102" t="s">
        <v>73</v>
      </c>
      <c r="AJ12" s="103"/>
      <c r="AK12" s="103"/>
      <c r="AL12" s="103"/>
      <c r="AM12" s="103"/>
      <c r="AN12" s="104"/>
      <c r="AP12" s="15"/>
      <c r="AQ12" s="102" t="s">
        <v>73</v>
      </c>
      <c r="AR12" s="103"/>
      <c r="AS12" s="103"/>
      <c r="AT12" s="103"/>
      <c r="AU12" s="103"/>
      <c r="AV12" s="104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0" t="s">
        <v>71</v>
      </c>
      <c r="D14" s="101"/>
      <c r="E14" s="100" t="s">
        <v>72</v>
      </c>
      <c r="F14" s="101"/>
      <c r="G14" s="100" t="s">
        <v>34</v>
      </c>
      <c r="H14" s="101"/>
      <c r="I14" s="34"/>
      <c r="J14" s="33" t="s">
        <v>0</v>
      </c>
      <c r="K14" s="100" t="s">
        <v>71</v>
      </c>
      <c r="L14" s="101"/>
      <c r="M14" s="100" t="s">
        <v>72</v>
      </c>
      <c r="N14" s="101"/>
      <c r="O14" s="100" t="s">
        <v>34</v>
      </c>
      <c r="P14" s="101"/>
      <c r="R14" s="33" t="s">
        <v>0</v>
      </c>
      <c r="S14" s="100" t="s">
        <v>71</v>
      </c>
      <c r="T14" s="101"/>
      <c r="U14" s="100" t="s">
        <v>72</v>
      </c>
      <c r="V14" s="101"/>
      <c r="W14" s="100" t="s">
        <v>34</v>
      </c>
      <c r="X14" s="101"/>
      <c r="Z14" s="33" t="s">
        <v>0</v>
      </c>
      <c r="AA14" s="100" t="s">
        <v>71</v>
      </c>
      <c r="AB14" s="101"/>
      <c r="AC14" s="100" t="s">
        <v>72</v>
      </c>
      <c r="AD14" s="101"/>
      <c r="AE14" s="100" t="s">
        <v>34</v>
      </c>
      <c r="AF14" s="101"/>
      <c r="AH14" s="33" t="s">
        <v>0</v>
      </c>
      <c r="AI14" s="100" t="s">
        <v>71</v>
      </c>
      <c r="AJ14" s="101"/>
      <c r="AK14" s="100" t="s">
        <v>72</v>
      </c>
      <c r="AL14" s="101"/>
      <c r="AM14" s="100" t="s">
        <v>34</v>
      </c>
      <c r="AN14" s="101"/>
      <c r="AP14" s="33" t="s">
        <v>0</v>
      </c>
      <c r="AQ14" s="100" t="s">
        <v>71</v>
      </c>
      <c r="AR14" s="101"/>
      <c r="AS14" s="100" t="s">
        <v>72</v>
      </c>
      <c r="AT14" s="101"/>
      <c r="AU14" s="100" t="s">
        <v>34</v>
      </c>
      <c r="AV14" s="101"/>
    </row>
    <row r="15" spans="1:48" x14ac:dyDescent="0.25">
      <c r="A15">
        <v>1</v>
      </c>
      <c r="B15" s="40">
        <f>VLOOKUP($A15,'Date Reference'!$K$6:$L$36,2,FALSE)</f>
        <v>45231</v>
      </c>
      <c r="C15" s="63">
        <v>15</v>
      </c>
      <c r="D15" s="63">
        <v>30</v>
      </c>
      <c r="E15" s="63">
        <v>15</v>
      </c>
      <c r="F15" s="63">
        <v>30</v>
      </c>
      <c r="G15" s="63">
        <v>20</v>
      </c>
      <c r="H15" s="63">
        <v>20</v>
      </c>
      <c r="J15" s="40">
        <f>VLOOKUP($A15,'Date Reference'!$K$6:$L$36,2,FALSE)</f>
        <v>45231</v>
      </c>
      <c r="K15" s="63">
        <v>22.5</v>
      </c>
      <c r="L15" s="63">
        <v>22.5</v>
      </c>
      <c r="M15" s="130">
        <v>30</v>
      </c>
      <c r="N15" s="130">
        <v>15</v>
      </c>
      <c r="O15" s="63">
        <v>20</v>
      </c>
      <c r="P15" s="63">
        <v>20</v>
      </c>
      <c r="R15" s="40">
        <f>VLOOKUP($A15,'Date Reference'!$K$6:$L$36,2,FALSE)</f>
        <v>45231</v>
      </c>
      <c r="S15" s="63">
        <v>30</v>
      </c>
      <c r="T15" s="63">
        <v>15</v>
      </c>
      <c r="U15" s="63">
        <v>22.5</v>
      </c>
      <c r="V15" s="63">
        <v>15</v>
      </c>
      <c r="W15" s="63">
        <v>20</v>
      </c>
      <c r="X15" s="63">
        <v>20</v>
      </c>
      <c r="Y15" s="62"/>
      <c r="Z15" s="60">
        <f>VLOOKUP($A15,'Date Reference'!$K$6:$L$36,2,FALSE)</f>
        <v>45231</v>
      </c>
      <c r="AA15" s="63">
        <v>15</v>
      </c>
      <c r="AB15" s="63">
        <v>30</v>
      </c>
      <c r="AC15" s="63">
        <v>15</v>
      </c>
      <c r="AD15" s="63">
        <v>22.5</v>
      </c>
      <c r="AE15" s="63">
        <v>20</v>
      </c>
      <c r="AF15" s="63">
        <v>20</v>
      </c>
      <c r="AG15" s="62"/>
      <c r="AH15" s="60">
        <f>VLOOKUP($A15,'Date Reference'!$K$6:$L$36,2,FALSE)</f>
        <v>45231</v>
      </c>
      <c r="AI15" s="63">
        <v>15</v>
      </c>
      <c r="AJ15" s="63">
        <v>22.5</v>
      </c>
      <c r="AK15" s="63">
        <v>15</v>
      </c>
      <c r="AL15" s="63">
        <v>15</v>
      </c>
      <c r="AM15" s="63">
        <v>20</v>
      </c>
      <c r="AN15" s="63">
        <v>20</v>
      </c>
      <c r="AO15" s="62"/>
      <c r="AP15" s="60">
        <f>VLOOKUP($A15,'Date Reference'!$K$6:$L$36,2,FALSE)</f>
        <v>45231</v>
      </c>
      <c r="AQ15" s="63">
        <v>22.5</v>
      </c>
      <c r="AR15" s="63">
        <v>30</v>
      </c>
      <c r="AS15" s="63">
        <v>22.5</v>
      </c>
      <c r="AT15" s="63">
        <v>30</v>
      </c>
      <c r="AU15" s="63">
        <v>30</v>
      </c>
      <c r="AV15" s="63">
        <v>20</v>
      </c>
    </row>
    <row r="16" spans="1:48" x14ac:dyDescent="0.25">
      <c r="A16">
        <v>2</v>
      </c>
      <c r="B16" s="40">
        <f>VLOOKUP($A16,'Date Reference'!$K$6:$L$36,2,FALSE)</f>
        <v>45232</v>
      </c>
      <c r="C16" s="63">
        <v>15</v>
      </c>
      <c r="D16" s="63">
        <v>30</v>
      </c>
      <c r="E16" s="63">
        <v>15</v>
      </c>
      <c r="F16" s="63">
        <v>22.5</v>
      </c>
      <c r="G16" s="63">
        <v>20</v>
      </c>
      <c r="H16" s="63">
        <v>20</v>
      </c>
      <c r="J16" s="40">
        <f>VLOOKUP($A16,'Date Reference'!$K$6:$L$36,2,FALSE)</f>
        <v>45232</v>
      </c>
      <c r="K16" s="63">
        <v>22.5</v>
      </c>
      <c r="L16" s="63">
        <v>22.5</v>
      </c>
      <c r="M16" s="63">
        <v>22.5</v>
      </c>
      <c r="N16" s="63">
        <v>22.5</v>
      </c>
      <c r="O16" s="63">
        <v>20</v>
      </c>
      <c r="P16" s="63">
        <v>20</v>
      </c>
      <c r="R16" s="40">
        <f>VLOOKUP($A16,'Date Reference'!$K$6:$L$36,2,FALSE)</f>
        <v>45232</v>
      </c>
      <c r="S16" s="63">
        <v>22.5</v>
      </c>
      <c r="T16" s="63">
        <v>22.5</v>
      </c>
      <c r="U16" s="63">
        <v>22.5</v>
      </c>
      <c r="V16" s="63">
        <v>22.5</v>
      </c>
      <c r="W16" s="63">
        <v>30</v>
      </c>
      <c r="X16" s="63">
        <v>20</v>
      </c>
      <c r="Y16" s="62"/>
      <c r="Z16" s="60">
        <f>VLOOKUP($A16,'Date Reference'!$K$6:$L$36,2,FALSE)</f>
        <v>45232</v>
      </c>
      <c r="AA16" s="63">
        <v>15</v>
      </c>
      <c r="AB16" s="63">
        <v>22.5</v>
      </c>
      <c r="AC16" s="63">
        <v>15</v>
      </c>
      <c r="AD16" s="63">
        <v>22.5</v>
      </c>
      <c r="AE16" s="63">
        <v>20</v>
      </c>
      <c r="AF16" s="63">
        <v>20</v>
      </c>
      <c r="AG16" s="62"/>
      <c r="AH16" s="60">
        <f>VLOOKUP($A16,'Date Reference'!$K$6:$L$36,2,FALSE)</f>
        <v>45232</v>
      </c>
      <c r="AI16" s="63">
        <v>15</v>
      </c>
      <c r="AJ16" s="63">
        <v>22.5</v>
      </c>
      <c r="AK16" s="63">
        <v>15</v>
      </c>
      <c r="AL16" s="63">
        <v>22.5</v>
      </c>
      <c r="AM16" s="63">
        <v>20</v>
      </c>
      <c r="AN16" s="63">
        <v>20</v>
      </c>
      <c r="AO16" s="62"/>
      <c r="AP16" s="60">
        <f>VLOOKUP($A16,'Date Reference'!$K$6:$L$36,2,FALSE)</f>
        <v>45232</v>
      </c>
      <c r="AQ16" s="63">
        <v>22.5</v>
      </c>
      <c r="AR16" s="63">
        <v>30</v>
      </c>
      <c r="AS16" s="63">
        <v>22.5</v>
      </c>
      <c r="AT16" s="63">
        <v>30</v>
      </c>
      <c r="AU16" s="63">
        <v>20</v>
      </c>
      <c r="AV16" s="63">
        <v>30</v>
      </c>
    </row>
    <row r="17" spans="1:48" x14ac:dyDescent="0.25">
      <c r="A17">
        <v>3</v>
      </c>
      <c r="B17" s="40">
        <f>VLOOKUP($A17,'Date Reference'!$K$6:$L$36,2,FALSE)</f>
        <v>45233</v>
      </c>
      <c r="C17" s="63">
        <v>15</v>
      </c>
      <c r="D17" s="63">
        <v>30</v>
      </c>
      <c r="E17" s="63">
        <v>22.5</v>
      </c>
      <c r="F17" s="63">
        <v>22.5</v>
      </c>
      <c r="G17" s="63">
        <v>20</v>
      </c>
      <c r="H17" s="63">
        <v>20</v>
      </c>
      <c r="J17" s="40">
        <f>VLOOKUP($A17,'Date Reference'!$K$6:$L$36,2,FALSE)</f>
        <v>45233</v>
      </c>
      <c r="K17" s="130">
        <v>30</v>
      </c>
      <c r="L17" s="130">
        <v>15</v>
      </c>
      <c r="M17" s="130">
        <v>30</v>
      </c>
      <c r="N17" s="63">
        <v>22.5</v>
      </c>
      <c r="O17" s="63">
        <v>30</v>
      </c>
      <c r="P17" s="63">
        <v>30</v>
      </c>
      <c r="R17" s="40">
        <f>VLOOKUP($A17,'Date Reference'!$K$6:$L$36,2,FALSE)</f>
        <v>45233</v>
      </c>
      <c r="S17" s="63">
        <v>22.5</v>
      </c>
      <c r="T17" s="63">
        <v>22.5</v>
      </c>
      <c r="U17" s="63">
        <v>22.5</v>
      </c>
      <c r="V17" s="63">
        <v>22.5</v>
      </c>
      <c r="W17" s="63">
        <v>20</v>
      </c>
      <c r="X17" s="63">
        <v>30</v>
      </c>
      <c r="Y17" s="62"/>
      <c r="Z17" s="60">
        <f>VLOOKUP($A17,'Date Reference'!$K$6:$L$36,2,FALSE)</f>
        <v>45233</v>
      </c>
      <c r="AA17" s="63">
        <v>15</v>
      </c>
      <c r="AB17" s="63">
        <v>22.5</v>
      </c>
      <c r="AC17" s="63">
        <v>15</v>
      </c>
      <c r="AD17" s="63">
        <v>22.5</v>
      </c>
      <c r="AE17" s="63">
        <v>20</v>
      </c>
      <c r="AF17" s="63">
        <v>20</v>
      </c>
      <c r="AG17" s="62"/>
      <c r="AH17" s="60">
        <f>VLOOKUP($A17,'Date Reference'!$K$6:$L$36,2,FALSE)</f>
        <v>45233</v>
      </c>
      <c r="AI17" s="63">
        <v>15</v>
      </c>
      <c r="AJ17" s="63">
        <v>22.5</v>
      </c>
      <c r="AK17" s="63">
        <v>15</v>
      </c>
      <c r="AL17" s="63">
        <v>15</v>
      </c>
      <c r="AM17" s="63">
        <v>20</v>
      </c>
      <c r="AN17" s="63">
        <v>20</v>
      </c>
      <c r="AO17" s="62"/>
      <c r="AP17" s="60">
        <f>VLOOKUP($A17,'Date Reference'!$K$6:$L$36,2,FALSE)</f>
        <v>45233</v>
      </c>
      <c r="AQ17" s="63">
        <v>22.5</v>
      </c>
      <c r="AR17" s="63">
        <v>22.5</v>
      </c>
      <c r="AS17" s="63">
        <v>22.5</v>
      </c>
      <c r="AT17" s="63">
        <v>30</v>
      </c>
      <c r="AU17" s="63">
        <v>30</v>
      </c>
      <c r="AV17" s="63">
        <v>30</v>
      </c>
    </row>
    <row r="18" spans="1:48" x14ac:dyDescent="0.25">
      <c r="A18">
        <v>4</v>
      </c>
      <c r="B18" s="40">
        <f>VLOOKUP($A18,'Date Reference'!$K$6:$L$36,2,FALSE)</f>
        <v>45234</v>
      </c>
      <c r="C18" s="63">
        <v>15</v>
      </c>
      <c r="D18" s="63">
        <v>30</v>
      </c>
      <c r="E18" s="63">
        <v>15</v>
      </c>
      <c r="F18" s="63">
        <v>30</v>
      </c>
      <c r="G18" s="63">
        <v>20</v>
      </c>
      <c r="H18" s="63">
        <v>20</v>
      </c>
      <c r="J18" s="40">
        <f>VLOOKUP($A18,'Date Reference'!$K$6:$L$36,2,FALSE)</f>
        <v>45234</v>
      </c>
      <c r="K18" s="130">
        <v>15</v>
      </c>
      <c r="L18" s="130">
        <v>37.5</v>
      </c>
      <c r="M18" s="63">
        <v>22.5</v>
      </c>
      <c r="N18" s="130">
        <v>30</v>
      </c>
      <c r="O18" s="63">
        <v>20</v>
      </c>
      <c r="P18" s="63">
        <v>30</v>
      </c>
      <c r="R18" s="40">
        <f>VLOOKUP($A18,'Date Reference'!$K$6:$L$36,2,FALSE)</f>
        <v>45234</v>
      </c>
      <c r="S18" s="63">
        <v>30</v>
      </c>
      <c r="T18" s="63">
        <v>22.5</v>
      </c>
      <c r="U18" s="63">
        <v>22.5</v>
      </c>
      <c r="V18" s="63">
        <v>22.5</v>
      </c>
      <c r="W18" s="63">
        <v>20</v>
      </c>
      <c r="X18" s="63">
        <v>20</v>
      </c>
      <c r="Y18" s="62"/>
      <c r="Z18" s="60">
        <f>VLOOKUP($A18,'Date Reference'!$K$6:$L$36,2,FALSE)</f>
        <v>45234</v>
      </c>
      <c r="AA18" s="63">
        <v>15</v>
      </c>
      <c r="AB18" s="63">
        <v>22.5</v>
      </c>
      <c r="AC18" s="63">
        <v>15</v>
      </c>
      <c r="AD18" s="63">
        <v>22.5</v>
      </c>
      <c r="AE18" s="63">
        <v>20</v>
      </c>
      <c r="AF18" s="63">
        <v>20</v>
      </c>
      <c r="AG18" s="62"/>
      <c r="AH18" s="60">
        <f>VLOOKUP($A18,'Date Reference'!$K$6:$L$36,2,FALSE)</f>
        <v>45234</v>
      </c>
      <c r="AI18" s="63">
        <v>15</v>
      </c>
      <c r="AJ18" s="63">
        <v>22.5</v>
      </c>
      <c r="AK18" s="63">
        <v>15</v>
      </c>
      <c r="AL18" s="63">
        <v>22.5</v>
      </c>
      <c r="AM18" s="63">
        <v>20</v>
      </c>
      <c r="AN18" s="63">
        <v>20</v>
      </c>
      <c r="AO18" s="62"/>
      <c r="AP18" s="60">
        <f>VLOOKUP($A18,'Date Reference'!$K$6:$L$36,2,FALSE)</f>
        <v>45234</v>
      </c>
      <c r="AQ18" s="63">
        <v>22.5</v>
      </c>
      <c r="AR18" s="63">
        <v>22.5</v>
      </c>
      <c r="AS18" s="63">
        <v>22.5</v>
      </c>
      <c r="AT18" s="63">
        <v>22.5</v>
      </c>
      <c r="AU18" s="63">
        <v>20</v>
      </c>
      <c r="AV18" s="63">
        <v>20</v>
      </c>
    </row>
    <row r="19" spans="1:48" x14ac:dyDescent="0.25">
      <c r="A19">
        <v>5</v>
      </c>
      <c r="B19" s="40">
        <f>VLOOKUP($A19,'Date Reference'!$K$6:$L$36,2,FALSE)</f>
        <v>45235</v>
      </c>
      <c r="C19" s="63">
        <v>15</v>
      </c>
      <c r="D19" s="63">
        <v>30</v>
      </c>
      <c r="E19" s="63">
        <v>15</v>
      </c>
      <c r="F19" s="63">
        <v>37.5</v>
      </c>
      <c r="G19" s="63">
        <v>20</v>
      </c>
      <c r="H19" s="63">
        <v>20</v>
      </c>
      <c r="J19" s="40">
        <f>VLOOKUP($A19,'Date Reference'!$K$6:$L$36,2,FALSE)</f>
        <v>45235</v>
      </c>
      <c r="K19" s="130">
        <v>15</v>
      </c>
      <c r="L19" s="130">
        <v>37.5</v>
      </c>
      <c r="M19" s="63">
        <v>22.5</v>
      </c>
      <c r="N19" s="130">
        <v>30</v>
      </c>
      <c r="O19" s="63">
        <v>20</v>
      </c>
      <c r="P19" s="63">
        <v>30</v>
      </c>
      <c r="R19" s="40">
        <f>VLOOKUP($A19,'Date Reference'!$K$6:$L$36,2,FALSE)</f>
        <v>45235</v>
      </c>
      <c r="S19" s="63">
        <v>30</v>
      </c>
      <c r="T19" s="63">
        <v>22.5</v>
      </c>
      <c r="U19" s="63">
        <v>22.5</v>
      </c>
      <c r="V19" s="63">
        <v>22.5</v>
      </c>
      <c r="W19" s="63">
        <v>30</v>
      </c>
      <c r="X19" s="63">
        <v>20</v>
      </c>
      <c r="Y19" s="62"/>
      <c r="Z19" s="60">
        <f>VLOOKUP($A19,'Date Reference'!$K$6:$L$36,2,FALSE)</f>
        <v>45235</v>
      </c>
      <c r="AA19" s="63">
        <v>15</v>
      </c>
      <c r="AB19" s="63">
        <v>22.5</v>
      </c>
      <c r="AC19" s="63">
        <v>15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45235</v>
      </c>
      <c r="AI19" s="63">
        <v>15</v>
      </c>
      <c r="AJ19" s="63">
        <v>22.5</v>
      </c>
      <c r="AK19" s="63">
        <v>15</v>
      </c>
      <c r="AL19" s="63">
        <v>22.5</v>
      </c>
      <c r="AM19" s="63">
        <v>20</v>
      </c>
      <c r="AN19" s="63">
        <v>20</v>
      </c>
      <c r="AO19" s="62"/>
      <c r="AP19" s="60">
        <f>VLOOKUP($A19,'Date Reference'!$K$6:$L$36,2,FALSE)</f>
        <v>45235</v>
      </c>
      <c r="AQ19" s="130">
        <v>15</v>
      </c>
      <c r="AR19" s="63">
        <v>30</v>
      </c>
      <c r="AS19" s="63">
        <v>22.5</v>
      </c>
      <c r="AT19" s="63">
        <v>22.5</v>
      </c>
      <c r="AU19" s="63">
        <v>30</v>
      </c>
      <c r="AV19" s="63">
        <v>20</v>
      </c>
    </row>
    <row r="20" spans="1:48" x14ac:dyDescent="0.25">
      <c r="A20">
        <v>6</v>
      </c>
      <c r="B20" s="40">
        <f>VLOOKUP($A20,'Date Reference'!$K$6:$L$36,2,FALSE)</f>
        <v>45236</v>
      </c>
      <c r="C20" s="63">
        <v>15</v>
      </c>
      <c r="D20" s="63">
        <v>30</v>
      </c>
      <c r="E20" s="63">
        <v>22.5</v>
      </c>
      <c r="F20" s="63">
        <v>22.5</v>
      </c>
      <c r="G20" s="63">
        <v>20</v>
      </c>
      <c r="H20" s="63">
        <v>20</v>
      </c>
      <c r="J20" s="40">
        <f>VLOOKUP($A20,'Date Reference'!$K$6:$L$36,2,FALSE)</f>
        <v>45236</v>
      </c>
      <c r="K20" s="130">
        <v>15</v>
      </c>
      <c r="L20" s="130">
        <v>30</v>
      </c>
      <c r="M20" s="130">
        <v>15</v>
      </c>
      <c r="N20" s="130">
        <v>30</v>
      </c>
      <c r="O20" s="63">
        <v>20</v>
      </c>
      <c r="P20" s="63">
        <v>20</v>
      </c>
      <c r="R20" s="40">
        <f>VLOOKUP($A20,'Date Reference'!$K$6:$L$36,2,FALSE)</f>
        <v>45236</v>
      </c>
      <c r="S20" s="63">
        <v>22.5</v>
      </c>
      <c r="T20" s="63">
        <v>22.5</v>
      </c>
      <c r="U20" s="130">
        <v>15</v>
      </c>
      <c r="V20" s="63">
        <v>22.5</v>
      </c>
      <c r="W20" s="63">
        <v>30</v>
      </c>
      <c r="X20" s="63">
        <v>20</v>
      </c>
      <c r="Y20" s="62"/>
      <c r="Z20" s="60">
        <f>VLOOKUP($A20,'Date Reference'!$K$6:$L$36,2,FALSE)</f>
        <v>45236</v>
      </c>
      <c r="AA20" s="63">
        <v>15</v>
      </c>
      <c r="AB20" s="63">
        <v>22.5</v>
      </c>
      <c r="AC20" s="63">
        <v>15</v>
      </c>
      <c r="AD20" s="63">
        <v>22.5</v>
      </c>
      <c r="AE20" s="63">
        <v>20</v>
      </c>
      <c r="AF20" s="63">
        <v>20</v>
      </c>
      <c r="AG20" s="62"/>
      <c r="AH20" s="60">
        <f>VLOOKUP($A20,'Date Reference'!$K$6:$L$36,2,FALSE)</f>
        <v>45236</v>
      </c>
      <c r="AI20" s="63">
        <v>15</v>
      </c>
      <c r="AJ20" s="63">
        <v>22.5</v>
      </c>
      <c r="AK20" s="63">
        <v>15</v>
      </c>
      <c r="AL20" s="63">
        <v>22.5</v>
      </c>
      <c r="AM20" s="63">
        <v>20</v>
      </c>
      <c r="AN20" s="63">
        <v>20</v>
      </c>
      <c r="AO20" s="62"/>
      <c r="AP20" s="60">
        <f>VLOOKUP($A20,'Date Reference'!$K$6:$L$36,2,FALSE)</f>
        <v>45236</v>
      </c>
      <c r="AQ20" s="63">
        <v>22.5</v>
      </c>
      <c r="AR20" s="63">
        <v>22.5</v>
      </c>
      <c r="AS20" s="63">
        <v>22.5</v>
      </c>
      <c r="AT20" s="63">
        <v>22.5</v>
      </c>
      <c r="AU20" s="63">
        <v>20</v>
      </c>
      <c r="AV20" s="63">
        <v>20</v>
      </c>
    </row>
    <row r="21" spans="1:48" x14ac:dyDescent="0.25">
      <c r="A21">
        <v>7</v>
      </c>
      <c r="B21" s="40">
        <f>VLOOKUP($A21,'Date Reference'!$K$6:$L$36,2,FALSE)</f>
        <v>45237</v>
      </c>
      <c r="C21" s="63">
        <v>15</v>
      </c>
      <c r="D21" s="63">
        <v>22.5</v>
      </c>
      <c r="E21" s="63">
        <v>15</v>
      </c>
      <c r="F21" s="63">
        <v>22.5</v>
      </c>
      <c r="G21" s="63">
        <v>20</v>
      </c>
      <c r="H21" s="63">
        <v>20</v>
      </c>
      <c r="J21" s="40">
        <f>VLOOKUP($A21,'Date Reference'!$K$6:$L$36,2,FALSE)</f>
        <v>45237</v>
      </c>
      <c r="K21" s="63">
        <v>22.5</v>
      </c>
      <c r="L21" s="63">
        <v>22.5</v>
      </c>
      <c r="M21" s="63">
        <v>22.5</v>
      </c>
      <c r="N21" s="63">
        <v>22.5</v>
      </c>
      <c r="O21" s="63">
        <v>20</v>
      </c>
      <c r="P21" s="63">
        <v>20</v>
      </c>
      <c r="R21" s="40">
        <f>VLOOKUP($A21,'Date Reference'!$K$6:$L$36,2,FALSE)</f>
        <v>45237</v>
      </c>
      <c r="S21" s="63">
        <v>22.5</v>
      </c>
      <c r="T21" s="63">
        <v>30</v>
      </c>
      <c r="U21" s="63">
        <v>22.5</v>
      </c>
      <c r="V21" s="63">
        <v>30</v>
      </c>
      <c r="W21" s="63">
        <v>20</v>
      </c>
      <c r="X21" s="63">
        <v>30</v>
      </c>
      <c r="Y21" s="62"/>
      <c r="Z21" s="60">
        <f>VLOOKUP($A21,'Date Reference'!$K$6:$L$36,2,FALSE)</f>
        <v>45237</v>
      </c>
      <c r="AA21" s="63">
        <v>15</v>
      </c>
      <c r="AB21" s="63">
        <v>22.5</v>
      </c>
      <c r="AC21" s="63">
        <v>15</v>
      </c>
      <c r="AD21" s="63">
        <v>22.5</v>
      </c>
      <c r="AE21" s="63">
        <v>20</v>
      </c>
      <c r="AF21" s="63">
        <v>20</v>
      </c>
      <c r="AG21" s="62"/>
      <c r="AH21" s="60">
        <f>VLOOKUP($A21,'Date Reference'!$K$6:$L$36,2,FALSE)</f>
        <v>45237</v>
      </c>
      <c r="AI21" s="63">
        <v>15</v>
      </c>
      <c r="AJ21" s="63">
        <v>22.5</v>
      </c>
      <c r="AK21" s="63">
        <v>15</v>
      </c>
      <c r="AL21" s="63">
        <v>22.5</v>
      </c>
      <c r="AM21" s="63">
        <v>20</v>
      </c>
      <c r="AN21" s="63">
        <v>20</v>
      </c>
      <c r="AO21" s="62"/>
      <c r="AP21" s="60">
        <f>VLOOKUP($A21,'Date Reference'!$K$6:$L$36,2,FALSE)</f>
        <v>45237</v>
      </c>
      <c r="AQ21" s="63">
        <v>22.5</v>
      </c>
      <c r="AR21" s="130">
        <v>15</v>
      </c>
      <c r="AS21" s="63">
        <v>22.5</v>
      </c>
      <c r="AT21" s="63">
        <v>22.5</v>
      </c>
      <c r="AU21" s="63">
        <v>20</v>
      </c>
      <c r="AV21" s="63">
        <v>20</v>
      </c>
    </row>
    <row r="22" spans="1:48" x14ac:dyDescent="0.25">
      <c r="A22">
        <v>8</v>
      </c>
      <c r="B22" s="40">
        <f>VLOOKUP($A22,'Date Reference'!$K$6:$L$36,2,FALSE)</f>
        <v>45238</v>
      </c>
      <c r="C22" s="63">
        <v>15</v>
      </c>
      <c r="D22" s="63">
        <v>22.5</v>
      </c>
      <c r="E22" s="63">
        <v>15</v>
      </c>
      <c r="F22" s="63">
        <v>30</v>
      </c>
      <c r="G22" s="63">
        <v>20</v>
      </c>
      <c r="H22" s="63">
        <v>10</v>
      </c>
      <c r="J22" s="40">
        <f>VLOOKUP($A22,'Date Reference'!$K$6:$L$36,2,FALSE)</f>
        <v>45238</v>
      </c>
      <c r="K22" s="63">
        <v>22.5</v>
      </c>
      <c r="L22" s="63">
        <v>22.5</v>
      </c>
      <c r="M22" s="130">
        <v>30</v>
      </c>
      <c r="N22" s="63">
        <v>22.5</v>
      </c>
      <c r="O22" s="63">
        <v>20</v>
      </c>
      <c r="P22" s="63">
        <v>20</v>
      </c>
      <c r="R22" s="40">
        <f>VLOOKUP($A22,'Date Reference'!$K$6:$L$36,2,FALSE)</f>
        <v>45238</v>
      </c>
      <c r="S22" s="63">
        <v>22.5</v>
      </c>
      <c r="T22" s="63">
        <v>30</v>
      </c>
      <c r="U22" s="63">
        <v>22.5</v>
      </c>
      <c r="V22" s="63">
        <v>30</v>
      </c>
      <c r="W22" s="63">
        <v>20</v>
      </c>
      <c r="X22" s="63">
        <v>30</v>
      </c>
      <c r="Y22" s="62"/>
      <c r="Z22" s="60">
        <f>VLOOKUP($A22,'Date Reference'!$K$6:$L$36,2,FALSE)</f>
        <v>45238</v>
      </c>
      <c r="AA22" s="63">
        <v>15</v>
      </c>
      <c r="AB22" s="63">
        <v>22.5</v>
      </c>
      <c r="AC22" s="63">
        <v>15</v>
      </c>
      <c r="AD22" s="63">
        <v>22.5</v>
      </c>
      <c r="AE22" s="63">
        <v>20</v>
      </c>
      <c r="AF22" s="63">
        <v>20</v>
      </c>
      <c r="AG22" s="62"/>
      <c r="AH22" s="60">
        <f>VLOOKUP($A22,'Date Reference'!$K$6:$L$36,2,FALSE)</f>
        <v>45238</v>
      </c>
      <c r="AI22" s="63">
        <v>15</v>
      </c>
      <c r="AJ22" s="63">
        <v>22.5</v>
      </c>
      <c r="AK22" s="63">
        <v>15</v>
      </c>
      <c r="AL22" s="63">
        <v>22.5</v>
      </c>
      <c r="AM22" s="63">
        <v>20</v>
      </c>
      <c r="AN22" s="63">
        <v>20</v>
      </c>
      <c r="AO22" s="62"/>
      <c r="AP22" s="60">
        <f>VLOOKUP($A22,'Date Reference'!$K$6:$L$36,2,FALSE)</f>
        <v>45238</v>
      </c>
      <c r="AQ22" s="63">
        <v>22.5</v>
      </c>
      <c r="AR22" s="63">
        <v>22.5</v>
      </c>
      <c r="AS22" s="63">
        <v>22.5</v>
      </c>
      <c r="AT22" s="63">
        <v>22.5</v>
      </c>
      <c r="AU22" s="63">
        <v>30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45239</v>
      </c>
      <c r="C23" s="63">
        <v>15</v>
      </c>
      <c r="D23" s="63">
        <v>22.5</v>
      </c>
      <c r="E23" s="63">
        <v>15</v>
      </c>
      <c r="F23" s="63">
        <v>30</v>
      </c>
      <c r="G23" s="63">
        <v>20</v>
      </c>
      <c r="H23" s="63">
        <v>20</v>
      </c>
      <c r="J23" s="40">
        <f>VLOOKUP($A23,'Date Reference'!$K$6:$L$36,2,FALSE)</f>
        <v>45239</v>
      </c>
      <c r="K23" s="63">
        <v>22.5</v>
      </c>
      <c r="L23" s="63">
        <v>22.5</v>
      </c>
      <c r="M23" s="63">
        <v>22.5</v>
      </c>
      <c r="N23" s="63">
        <v>22.5</v>
      </c>
      <c r="O23" s="63">
        <v>20</v>
      </c>
      <c r="P23" s="63">
        <v>20</v>
      </c>
      <c r="R23" s="40">
        <f>VLOOKUP($A23,'Date Reference'!$K$6:$L$36,2,FALSE)</f>
        <v>45239</v>
      </c>
      <c r="S23" s="63">
        <v>30</v>
      </c>
      <c r="T23" s="63">
        <v>30</v>
      </c>
      <c r="U23" s="63">
        <v>22.5</v>
      </c>
      <c r="V23" s="63">
        <v>30</v>
      </c>
      <c r="W23" s="63">
        <v>30</v>
      </c>
      <c r="X23" s="63">
        <v>30</v>
      </c>
      <c r="Y23" s="62"/>
      <c r="Z23" s="60">
        <f>VLOOKUP($A23,'Date Reference'!$K$6:$L$36,2,FALSE)</f>
        <v>45239</v>
      </c>
      <c r="AA23" s="63">
        <v>15</v>
      </c>
      <c r="AB23" s="63">
        <v>37.5</v>
      </c>
      <c r="AC23" s="63">
        <v>15</v>
      </c>
      <c r="AD23" s="63">
        <v>22.5</v>
      </c>
      <c r="AE23" s="63">
        <v>20</v>
      </c>
      <c r="AF23" s="63">
        <v>20</v>
      </c>
      <c r="AG23" s="62"/>
      <c r="AH23" s="60">
        <f>VLOOKUP($A23,'Date Reference'!$K$6:$L$36,2,FALSE)</f>
        <v>45239</v>
      </c>
      <c r="AI23" s="63">
        <v>15</v>
      </c>
      <c r="AJ23" s="63">
        <v>22.5</v>
      </c>
      <c r="AK23" s="63">
        <v>15</v>
      </c>
      <c r="AL23" s="63">
        <v>22.5</v>
      </c>
      <c r="AM23" s="63">
        <v>20</v>
      </c>
      <c r="AN23" s="63">
        <v>20</v>
      </c>
      <c r="AO23" s="62"/>
      <c r="AP23" s="60">
        <f>VLOOKUP($A23,'Date Reference'!$K$6:$L$36,2,FALSE)</f>
        <v>45239</v>
      </c>
      <c r="AQ23" s="63">
        <v>22.5</v>
      </c>
      <c r="AR23" s="63">
        <v>22.5</v>
      </c>
      <c r="AS23" s="63">
        <v>22.5</v>
      </c>
      <c r="AT23" s="63">
        <v>30</v>
      </c>
      <c r="AU23" s="63">
        <v>20</v>
      </c>
      <c r="AV23" s="63">
        <v>20</v>
      </c>
    </row>
    <row r="24" spans="1:48" x14ac:dyDescent="0.25">
      <c r="A24">
        <v>10</v>
      </c>
      <c r="B24" s="40">
        <f>VLOOKUP($A24,'Date Reference'!$K$6:$L$36,2,FALSE)</f>
        <v>45240</v>
      </c>
      <c r="C24" s="63">
        <v>15</v>
      </c>
      <c r="D24" s="63">
        <v>22.5</v>
      </c>
      <c r="E24" s="63">
        <v>15</v>
      </c>
      <c r="F24" s="63">
        <v>30</v>
      </c>
      <c r="G24" s="63">
        <v>20</v>
      </c>
      <c r="H24" s="63">
        <v>20</v>
      </c>
      <c r="J24" s="40">
        <f>VLOOKUP($A24,'Date Reference'!$K$6:$L$36,2,FALSE)</f>
        <v>45240</v>
      </c>
      <c r="K24" s="130">
        <v>30</v>
      </c>
      <c r="L24" s="130">
        <v>15</v>
      </c>
      <c r="M24" s="81">
        <v>22.5</v>
      </c>
      <c r="N24" s="63">
        <v>22.5</v>
      </c>
      <c r="O24" s="63">
        <v>20</v>
      </c>
      <c r="P24" s="63">
        <v>20</v>
      </c>
      <c r="R24" s="40">
        <f>VLOOKUP($A24,'Date Reference'!$K$6:$L$36,2,FALSE)</f>
        <v>45240</v>
      </c>
      <c r="S24" s="63">
        <v>22.5</v>
      </c>
      <c r="T24" s="63">
        <v>30</v>
      </c>
      <c r="U24" s="63">
        <v>22.5</v>
      </c>
      <c r="V24" s="63">
        <v>30</v>
      </c>
      <c r="W24" s="63">
        <v>30</v>
      </c>
      <c r="X24" s="63">
        <v>30</v>
      </c>
      <c r="Y24" s="62"/>
      <c r="Z24" s="60">
        <f>VLOOKUP($A24,'Date Reference'!$K$6:$L$36,2,FALSE)</f>
        <v>45240</v>
      </c>
      <c r="AA24" s="63">
        <v>15</v>
      </c>
      <c r="AB24" s="63">
        <v>30</v>
      </c>
      <c r="AC24" s="63">
        <v>15</v>
      </c>
      <c r="AD24" s="63">
        <v>22.5</v>
      </c>
      <c r="AE24" s="63">
        <v>20</v>
      </c>
      <c r="AF24" s="63">
        <v>20</v>
      </c>
      <c r="AG24" s="62"/>
      <c r="AH24" s="60">
        <f>VLOOKUP($A24,'Date Reference'!$K$6:$L$36,2,FALSE)</f>
        <v>45240</v>
      </c>
      <c r="AI24" s="63">
        <v>15</v>
      </c>
      <c r="AJ24" s="63">
        <v>22.5</v>
      </c>
      <c r="AK24" s="63">
        <v>15</v>
      </c>
      <c r="AL24" s="63">
        <v>22.5</v>
      </c>
      <c r="AM24" s="63">
        <v>20</v>
      </c>
      <c r="AN24" s="63">
        <v>20</v>
      </c>
      <c r="AO24" s="62"/>
      <c r="AP24" s="60">
        <f>VLOOKUP($A24,'Date Reference'!$K$6:$L$36,2,FALSE)</f>
        <v>45240</v>
      </c>
      <c r="AQ24" s="63">
        <v>22.5</v>
      </c>
      <c r="AR24" s="63">
        <v>22.5</v>
      </c>
      <c r="AS24" s="63">
        <v>22.5</v>
      </c>
      <c r="AT24" s="63">
        <v>22.5</v>
      </c>
      <c r="AU24" s="63">
        <v>30</v>
      </c>
      <c r="AV24" s="63">
        <v>20</v>
      </c>
    </row>
    <row r="25" spans="1:48" x14ac:dyDescent="0.25">
      <c r="A25">
        <v>11</v>
      </c>
      <c r="B25" s="40">
        <f>VLOOKUP($A25,'Date Reference'!$K$6:$L$36,2,FALSE)</f>
        <v>45241</v>
      </c>
      <c r="C25" s="63">
        <v>15</v>
      </c>
      <c r="D25" s="63">
        <v>22.5</v>
      </c>
      <c r="E25" s="63">
        <v>15</v>
      </c>
      <c r="F25" s="63">
        <v>22.5</v>
      </c>
      <c r="G25" s="63">
        <v>20</v>
      </c>
      <c r="H25" s="63">
        <v>20</v>
      </c>
      <c r="J25" s="40">
        <f>VLOOKUP($A25,'Date Reference'!$K$6:$L$36,2,FALSE)</f>
        <v>45241</v>
      </c>
      <c r="K25" s="63">
        <v>22.5</v>
      </c>
      <c r="L25" s="63">
        <v>22.5</v>
      </c>
      <c r="M25" s="63">
        <v>22.5</v>
      </c>
      <c r="N25" s="63">
        <v>22.5</v>
      </c>
      <c r="O25" s="63">
        <v>20</v>
      </c>
      <c r="P25" s="63">
        <v>20</v>
      </c>
      <c r="R25" s="40">
        <f>VLOOKUP($A25,'Date Reference'!$K$6:$L$36,2,FALSE)</f>
        <v>45241</v>
      </c>
      <c r="S25" s="63">
        <v>22.5</v>
      </c>
      <c r="T25" s="63">
        <v>30</v>
      </c>
      <c r="U25" s="63">
        <v>30</v>
      </c>
      <c r="V25" s="63">
        <v>30</v>
      </c>
      <c r="W25" s="63">
        <v>20</v>
      </c>
      <c r="X25" s="63">
        <v>30</v>
      </c>
      <c r="Y25" s="62"/>
      <c r="Z25" s="60">
        <f>VLOOKUP($A25,'Date Reference'!$K$6:$L$36,2,FALSE)</f>
        <v>45241</v>
      </c>
      <c r="AA25" s="63">
        <v>15</v>
      </c>
      <c r="AB25" s="63">
        <v>30</v>
      </c>
      <c r="AC25" s="63">
        <v>15</v>
      </c>
      <c r="AD25" s="63">
        <v>22.5</v>
      </c>
      <c r="AE25" s="63">
        <v>20</v>
      </c>
      <c r="AF25" s="63">
        <v>20</v>
      </c>
      <c r="AG25" s="62"/>
      <c r="AH25" s="60">
        <f>VLOOKUP($A25,'Date Reference'!$K$6:$L$36,2,FALSE)</f>
        <v>45241</v>
      </c>
      <c r="AI25" s="63">
        <v>15</v>
      </c>
      <c r="AJ25" s="63">
        <v>22.5</v>
      </c>
      <c r="AK25" s="63">
        <v>15</v>
      </c>
      <c r="AL25" s="63">
        <v>22.5</v>
      </c>
      <c r="AM25" s="63">
        <v>20</v>
      </c>
      <c r="AN25" s="63">
        <v>20</v>
      </c>
      <c r="AO25" s="62"/>
      <c r="AP25" s="60">
        <f>VLOOKUP($A25,'Date Reference'!$K$6:$L$36,2,FALSE)</f>
        <v>45241</v>
      </c>
      <c r="AQ25" s="63">
        <v>22.5</v>
      </c>
      <c r="AR25" s="63">
        <v>22.5</v>
      </c>
      <c r="AS25" s="63">
        <v>22.5</v>
      </c>
      <c r="AT25" s="63">
        <v>22.5</v>
      </c>
      <c r="AU25" s="63">
        <v>30</v>
      </c>
      <c r="AV25" s="130">
        <v>10</v>
      </c>
    </row>
    <row r="26" spans="1:48" x14ac:dyDescent="0.25">
      <c r="A26">
        <v>12</v>
      </c>
      <c r="B26" s="40">
        <f>VLOOKUP($A26,'Date Reference'!$K$6:$L$36,2,FALSE)</f>
        <v>45242</v>
      </c>
      <c r="C26" s="63">
        <v>15</v>
      </c>
      <c r="D26" s="63">
        <v>22.5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45242</v>
      </c>
      <c r="K26" s="63">
        <v>22.5</v>
      </c>
      <c r="L26" s="130">
        <v>37.5</v>
      </c>
      <c r="M26" s="130">
        <v>15</v>
      </c>
      <c r="N26" s="130">
        <v>30</v>
      </c>
      <c r="O26" s="63">
        <v>20</v>
      </c>
      <c r="P26" s="63">
        <v>20</v>
      </c>
      <c r="R26" s="40">
        <f>VLOOKUP($A26,'Date Reference'!$K$6:$L$36,2,FALSE)</f>
        <v>45242</v>
      </c>
      <c r="S26" s="63">
        <v>22.5</v>
      </c>
      <c r="T26" s="63">
        <v>30</v>
      </c>
      <c r="U26" s="63">
        <v>30</v>
      </c>
      <c r="V26" s="63">
        <v>30</v>
      </c>
      <c r="W26" s="63">
        <v>20</v>
      </c>
      <c r="X26" s="63">
        <v>30</v>
      </c>
      <c r="Y26" s="62"/>
      <c r="Z26" s="60">
        <f>VLOOKUP($A26,'Date Reference'!$K$6:$L$36,2,FALSE)</f>
        <v>45242</v>
      </c>
      <c r="AA26" s="63">
        <v>15</v>
      </c>
      <c r="AB26" s="63">
        <v>22.5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45242</v>
      </c>
      <c r="AI26" s="63">
        <v>15</v>
      </c>
      <c r="AJ26" s="63">
        <v>22.5</v>
      </c>
      <c r="AK26" s="63">
        <v>15</v>
      </c>
      <c r="AL26" s="63">
        <v>22.5</v>
      </c>
      <c r="AM26" s="63">
        <v>20</v>
      </c>
      <c r="AN26" s="63">
        <v>20</v>
      </c>
      <c r="AO26" s="62"/>
      <c r="AP26" s="60">
        <f>VLOOKUP($A26,'Date Reference'!$K$6:$L$36,2,FALSE)</f>
        <v>45242</v>
      </c>
      <c r="AQ26" s="63">
        <v>22.5</v>
      </c>
      <c r="AR26" s="63">
        <v>22.5</v>
      </c>
      <c r="AS26" s="63">
        <v>22.5</v>
      </c>
      <c r="AT26" s="63">
        <v>22.5</v>
      </c>
      <c r="AU26" s="63">
        <v>20</v>
      </c>
      <c r="AV26" s="63">
        <v>20</v>
      </c>
    </row>
    <row r="27" spans="1:48" x14ac:dyDescent="0.25">
      <c r="A27">
        <v>13</v>
      </c>
      <c r="B27" s="40">
        <f>VLOOKUP($A27,'Date Reference'!$K$6:$L$36,2,FALSE)</f>
        <v>45243</v>
      </c>
      <c r="C27" s="63">
        <v>15</v>
      </c>
      <c r="D27" s="63">
        <v>30</v>
      </c>
      <c r="E27" s="63">
        <v>15</v>
      </c>
      <c r="F27" s="63">
        <v>30</v>
      </c>
      <c r="G27" s="63">
        <v>20</v>
      </c>
      <c r="H27" s="63">
        <v>20</v>
      </c>
      <c r="J27" s="40">
        <f>VLOOKUP($A27,'Date Reference'!$K$6:$L$36,2,FALSE)</f>
        <v>45243</v>
      </c>
      <c r="K27" s="130">
        <v>30</v>
      </c>
      <c r="L27" s="130">
        <v>15</v>
      </c>
      <c r="M27" s="81">
        <v>22.5</v>
      </c>
      <c r="N27" s="63">
        <v>22.5</v>
      </c>
      <c r="O27" s="63">
        <v>20</v>
      </c>
      <c r="P27" s="63">
        <v>30</v>
      </c>
      <c r="R27" s="40">
        <f>VLOOKUP($A27,'Date Reference'!$K$6:$L$36,2,FALSE)</f>
        <v>45243</v>
      </c>
      <c r="S27" s="130">
        <v>15</v>
      </c>
      <c r="T27" s="63">
        <v>30</v>
      </c>
      <c r="U27" s="63">
        <v>22.5</v>
      </c>
      <c r="V27" s="63">
        <v>30</v>
      </c>
      <c r="W27" s="63">
        <v>20</v>
      </c>
      <c r="X27" s="63">
        <v>30</v>
      </c>
      <c r="Y27" s="62"/>
      <c r="Z27" s="60">
        <f>VLOOKUP($A27,'Date Reference'!$K$6:$L$36,2,FALSE)</f>
        <v>45243</v>
      </c>
      <c r="AA27" s="63">
        <v>15</v>
      </c>
      <c r="AB27" s="63">
        <v>30</v>
      </c>
      <c r="AC27" s="63">
        <v>15</v>
      </c>
      <c r="AD27" s="63">
        <v>22.5</v>
      </c>
      <c r="AE27" s="63">
        <v>20</v>
      </c>
      <c r="AF27" s="63">
        <v>20</v>
      </c>
      <c r="AG27" s="62"/>
      <c r="AH27" s="60">
        <f>VLOOKUP($A27,'Date Reference'!$K$6:$L$36,2,FALSE)</f>
        <v>45243</v>
      </c>
      <c r="AI27" s="63">
        <v>15</v>
      </c>
      <c r="AJ27" s="63">
        <v>22.5</v>
      </c>
      <c r="AK27" s="63">
        <v>15</v>
      </c>
      <c r="AL27" s="63">
        <v>22.5</v>
      </c>
      <c r="AM27" s="63">
        <v>20</v>
      </c>
      <c r="AN27" s="63">
        <v>20</v>
      </c>
      <c r="AO27" s="62"/>
      <c r="AP27" s="60">
        <f>VLOOKUP($A27,'Date Reference'!$K$6:$L$36,2,FALSE)</f>
        <v>45243</v>
      </c>
      <c r="AQ27" s="63">
        <v>22.5</v>
      </c>
      <c r="AR27" s="63">
        <v>22.5</v>
      </c>
      <c r="AS27" s="63">
        <v>22.5</v>
      </c>
      <c r="AT27" s="63">
        <v>22.5</v>
      </c>
      <c r="AU27" s="63">
        <v>20</v>
      </c>
      <c r="AV27" s="63">
        <v>20</v>
      </c>
    </row>
    <row r="28" spans="1:48" x14ac:dyDescent="0.25">
      <c r="A28">
        <v>14</v>
      </c>
      <c r="B28" s="40">
        <f>VLOOKUP($A28,'Date Reference'!$K$6:$L$36,2,FALSE)</f>
        <v>45244</v>
      </c>
      <c r="C28" s="63">
        <v>15</v>
      </c>
      <c r="D28" s="63">
        <v>22.5</v>
      </c>
      <c r="E28" s="63">
        <v>15</v>
      </c>
      <c r="F28" s="63">
        <v>22.5</v>
      </c>
      <c r="G28" s="63">
        <v>20</v>
      </c>
      <c r="H28" s="63">
        <v>20</v>
      </c>
      <c r="J28" s="40">
        <f>VLOOKUP($A28,'Date Reference'!$K$6:$L$36,2,FALSE)</f>
        <v>45244</v>
      </c>
      <c r="K28" s="130">
        <v>30</v>
      </c>
      <c r="L28" s="63">
        <v>22.5</v>
      </c>
      <c r="M28" s="81">
        <v>22.5</v>
      </c>
      <c r="N28" s="63">
        <v>22.5</v>
      </c>
      <c r="O28" s="63">
        <v>20</v>
      </c>
      <c r="P28" s="63">
        <v>30</v>
      </c>
      <c r="R28" s="40">
        <f>VLOOKUP($A28,'Date Reference'!$K$6:$L$36,2,FALSE)</f>
        <v>45244</v>
      </c>
      <c r="S28" s="63">
        <v>22.5</v>
      </c>
      <c r="T28" s="63">
        <v>30</v>
      </c>
      <c r="U28" s="63">
        <v>30</v>
      </c>
      <c r="V28" s="63">
        <v>22.5</v>
      </c>
      <c r="W28" s="63">
        <v>20</v>
      </c>
      <c r="X28" s="63">
        <v>30</v>
      </c>
      <c r="Y28" s="62"/>
      <c r="Z28" s="60">
        <f>VLOOKUP($A28,'Date Reference'!$K$6:$L$36,2,FALSE)</f>
        <v>45244</v>
      </c>
      <c r="AA28" s="63">
        <v>15</v>
      </c>
      <c r="AB28" s="63">
        <v>30</v>
      </c>
      <c r="AC28" s="63">
        <v>15</v>
      </c>
      <c r="AD28" s="63">
        <v>22.5</v>
      </c>
      <c r="AE28" s="63">
        <v>20</v>
      </c>
      <c r="AF28" s="63">
        <v>20</v>
      </c>
      <c r="AG28" s="62"/>
      <c r="AH28" s="60">
        <f>VLOOKUP($A28,'Date Reference'!$K$6:$L$36,2,FALSE)</f>
        <v>45244</v>
      </c>
      <c r="AI28" s="63">
        <v>15</v>
      </c>
      <c r="AJ28" s="63">
        <v>22.5</v>
      </c>
      <c r="AK28" s="63">
        <v>15</v>
      </c>
      <c r="AL28" s="63">
        <v>22.5</v>
      </c>
      <c r="AM28" s="63">
        <v>20</v>
      </c>
      <c r="AN28" s="63">
        <v>20</v>
      </c>
      <c r="AO28" s="62"/>
      <c r="AP28" s="60">
        <f>VLOOKUP($A28,'Date Reference'!$K$6:$L$36,2,FALSE)</f>
        <v>45244</v>
      </c>
      <c r="AQ28" s="63">
        <v>22.5</v>
      </c>
      <c r="AR28" s="63">
        <v>22.5</v>
      </c>
      <c r="AS28" s="63">
        <v>22.5</v>
      </c>
      <c r="AT28" s="63">
        <v>22.5</v>
      </c>
      <c r="AU28" s="63">
        <v>20</v>
      </c>
      <c r="AV28" s="63">
        <v>20</v>
      </c>
    </row>
    <row r="29" spans="1:48" x14ac:dyDescent="0.25">
      <c r="A29">
        <v>15</v>
      </c>
      <c r="B29" s="40">
        <f>VLOOKUP($A29,'Date Reference'!$K$6:$L$36,2,FALSE)</f>
        <v>45245</v>
      </c>
      <c r="C29" s="63">
        <v>15</v>
      </c>
      <c r="D29" s="63">
        <v>22.5</v>
      </c>
      <c r="E29" s="63">
        <v>15</v>
      </c>
      <c r="F29" s="63">
        <v>22.5</v>
      </c>
      <c r="G29" s="63">
        <v>20</v>
      </c>
      <c r="H29" s="63">
        <v>20</v>
      </c>
      <c r="J29" s="40">
        <f>VLOOKUP($A29,'Date Reference'!$K$6:$L$36,2,FALSE)</f>
        <v>45245</v>
      </c>
      <c r="K29" s="130">
        <v>37.5</v>
      </c>
      <c r="L29" s="130">
        <v>7.5</v>
      </c>
      <c r="M29" s="81">
        <v>22.5</v>
      </c>
      <c r="N29" s="63">
        <v>22.5</v>
      </c>
      <c r="O29" s="63">
        <v>20</v>
      </c>
      <c r="P29" s="63">
        <v>20</v>
      </c>
      <c r="R29" s="40">
        <f>VLOOKUP($A29,'Date Reference'!$K$6:$L$36,2,FALSE)</f>
        <v>45245</v>
      </c>
      <c r="S29" s="63">
        <v>22.5</v>
      </c>
      <c r="T29" s="63">
        <v>30</v>
      </c>
      <c r="U29" s="63">
        <v>30</v>
      </c>
      <c r="V29" s="63">
        <v>30</v>
      </c>
      <c r="W29" s="63">
        <v>20</v>
      </c>
      <c r="X29" s="63">
        <v>30</v>
      </c>
      <c r="Y29" s="62"/>
      <c r="Z29" s="60">
        <f>VLOOKUP($A29,'Date Reference'!$K$6:$L$36,2,FALSE)</f>
        <v>45245</v>
      </c>
      <c r="AA29" s="63">
        <v>15</v>
      </c>
      <c r="AB29" s="63">
        <v>22.5</v>
      </c>
      <c r="AC29" s="63">
        <v>15</v>
      </c>
      <c r="AD29" s="63">
        <v>22.5</v>
      </c>
      <c r="AE29" s="63">
        <v>20</v>
      </c>
      <c r="AF29" s="63">
        <v>20</v>
      </c>
      <c r="AG29" s="62"/>
      <c r="AH29" s="60">
        <f>VLOOKUP($A29,'Date Reference'!$K$6:$L$36,2,FALSE)</f>
        <v>45245</v>
      </c>
      <c r="AI29" s="63">
        <v>15</v>
      </c>
      <c r="AJ29" s="63">
        <v>22.5</v>
      </c>
      <c r="AK29" s="63">
        <v>15</v>
      </c>
      <c r="AL29" s="63">
        <v>22.5</v>
      </c>
      <c r="AM29" s="63">
        <v>20</v>
      </c>
      <c r="AN29" s="63">
        <v>20</v>
      </c>
      <c r="AO29" s="62"/>
      <c r="AP29" s="60">
        <f>VLOOKUP($A29,'Date Reference'!$K$6:$L$36,2,FALSE)</f>
        <v>45245</v>
      </c>
      <c r="AQ29" s="63">
        <v>22.5</v>
      </c>
      <c r="AR29" s="63">
        <v>22.5</v>
      </c>
      <c r="AS29" s="63">
        <v>22.5</v>
      </c>
      <c r="AT29" s="63">
        <v>22.5</v>
      </c>
      <c r="AU29" s="63">
        <v>20</v>
      </c>
      <c r="AV29" s="63">
        <v>20</v>
      </c>
    </row>
    <row r="30" spans="1:48" x14ac:dyDescent="0.25">
      <c r="A30">
        <v>16</v>
      </c>
      <c r="B30" s="40">
        <f>VLOOKUP($A30,'Date Reference'!$K$6:$L$36,2,FALSE)</f>
        <v>45246</v>
      </c>
      <c r="C30" s="63">
        <v>15</v>
      </c>
      <c r="D30" s="63">
        <v>22.5</v>
      </c>
      <c r="E30" s="63">
        <v>15</v>
      </c>
      <c r="F30" s="63">
        <v>22.5</v>
      </c>
      <c r="G30" s="63">
        <v>20</v>
      </c>
      <c r="H30" s="63">
        <v>20</v>
      </c>
      <c r="J30" s="40">
        <f>VLOOKUP($A30,'Date Reference'!$K$6:$L$36,2,FALSE)</f>
        <v>45246</v>
      </c>
      <c r="K30" s="130">
        <v>15</v>
      </c>
      <c r="L30" s="130">
        <v>30</v>
      </c>
      <c r="M30" s="130">
        <v>30</v>
      </c>
      <c r="N30" s="63">
        <v>15</v>
      </c>
      <c r="O30" s="63">
        <v>20</v>
      </c>
      <c r="P30" s="63">
        <v>20</v>
      </c>
      <c r="R30" s="40">
        <f>VLOOKUP($A30,'Date Reference'!$K$6:$L$36,2,FALSE)</f>
        <v>45246</v>
      </c>
      <c r="S30" s="63">
        <v>30</v>
      </c>
      <c r="T30" s="63">
        <v>30</v>
      </c>
      <c r="U30" s="63">
        <v>30</v>
      </c>
      <c r="V30" s="63">
        <v>30</v>
      </c>
      <c r="W30" s="63">
        <v>30</v>
      </c>
      <c r="X30" s="63">
        <v>30</v>
      </c>
      <c r="Y30" s="62"/>
      <c r="Z30" s="60">
        <f>VLOOKUP($A30,'Date Reference'!$K$6:$L$36,2,FALSE)</f>
        <v>45246</v>
      </c>
      <c r="AA30" s="63">
        <v>15</v>
      </c>
      <c r="AB30" s="63">
        <v>22.5</v>
      </c>
      <c r="AC30" s="63">
        <v>15</v>
      </c>
      <c r="AD30" s="63">
        <v>22.5</v>
      </c>
      <c r="AE30" s="63">
        <v>20</v>
      </c>
      <c r="AF30" s="63">
        <v>20</v>
      </c>
      <c r="AG30" s="62"/>
      <c r="AH30" s="60">
        <f>VLOOKUP($A30,'Date Reference'!$K$6:$L$36,2,FALSE)</f>
        <v>45246</v>
      </c>
      <c r="AI30" s="63">
        <v>15</v>
      </c>
      <c r="AJ30" s="63">
        <v>22.5</v>
      </c>
      <c r="AK30" s="63">
        <v>15</v>
      </c>
      <c r="AL30" s="63">
        <v>22.5</v>
      </c>
      <c r="AM30" s="63">
        <v>20</v>
      </c>
      <c r="AN30" s="63">
        <v>20</v>
      </c>
      <c r="AO30" s="62"/>
      <c r="AP30" s="60">
        <f>VLOOKUP($A30,'Date Reference'!$K$6:$L$36,2,FALSE)</f>
        <v>45246</v>
      </c>
      <c r="AQ30" s="63">
        <v>22.5</v>
      </c>
      <c r="AR30" s="63">
        <v>22.5</v>
      </c>
      <c r="AS30" s="63">
        <v>22.5</v>
      </c>
      <c r="AT30" s="63">
        <v>22.5</v>
      </c>
      <c r="AU30" s="63">
        <v>30</v>
      </c>
      <c r="AV30" s="63">
        <v>20</v>
      </c>
    </row>
    <row r="31" spans="1:48" x14ac:dyDescent="0.25">
      <c r="A31">
        <v>17</v>
      </c>
      <c r="B31" s="40">
        <f>VLOOKUP($A31,'Date Reference'!$K$6:$L$36,2,FALSE)</f>
        <v>45247</v>
      </c>
      <c r="C31" s="63">
        <v>15</v>
      </c>
      <c r="D31" s="63">
        <v>22.5</v>
      </c>
      <c r="E31" s="63">
        <v>15</v>
      </c>
      <c r="F31" s="63">
        <v>22.5</v>
      </c>
      <c r="G31" s="63">
        <v>20</v>
      </c>
      <c r="H31" s="63">
        <v>20</v>
      </c>
      <c r="J31" s="40">
        <f>VLOOKUP($A31,'Date Reference'!$K$6:$L$36,2,FALSE)</f>
        <v>45247</v>
      </c>
      <c r="K31" s="63">
        <v>22.5</v>
      </c>
      <c r="L31" s="63">
        <v>22.5</v>
      </c>
      <c r="M31" s="63">
        <v>22.5</v>
      </c>
      <c r="N31" s="63">
        <v>22.5</v>
      </c>
      <c r="O31" s="63">
        <v>20</v>
      </c>
      <c r="P31" s="63">
        <v>20</v>
      </c>
      <c r="R31" s="40">
        <f>VLOOKUP($A31,'Date Reference'!$K$6:$L$36,2,FALSE)</f>
        <v>45247</v>
      </c>
      <c r="S31" s="63">
        <v>30</v>
      </c>
      <c r="T31" s="63">
        <v>30</v>
      </c>
      <c r="U31" s="63">
        <v>22.5</v>
      </c>
      <c r="V31" s="63">
        <v>30</v>
      </c>
      <c r="W31" s="63">
        <v>30</v>
      </c>
      <c r="X31" s="63">
        <v>30</v>
      </c>
      <c r="Y31" s="62"/>
      <c r="Z31" s="60">
        <f>VLOOKUP($A31,'Date Reference'!$K$6:$L$36,2,FALSE)</f>
        <v>45247</v>
      </c>
      <c r="AA31" s="63">
        <v>15</v>
      </c>
      <c r="AB31" s="63">
        <v>22.5</v>
      </c>
      <c r="AC31" s="63">
        <v>15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45247</v>
      </c>
      <c r="AI31" s="63">
        <v>15</v>
      </c>
      <c r="AJ31" s="63">
        <v>22.5</v>
      </c>
      <c r="AK31" s="63">
        <v>15</v>
      </c>
      <c r="AL31" s="63">
        <v>22.5</v>
      </c>
      <c r="AM31" s="63">
        <v>20</v>
      </c>
      <c r="AN31" s="63">
        <v>20</v>
      </c>
      <c r="AO31" s="62"/>
      <c r="AP31" s="60">
        <f>VLOOKUP($A31,'Date Reference'!$K$6:$L$36,2,FALSE)</f>
        <v>45247</v>
      </c>
      <c r="AQ31" s="63">
        <v>22.5</v>
      </c>
      <c r="AR31" s="63">
        <v>22.5</v>
      </c>
      <c r="AS31" s="63">
        <v>22.5</v>
      </c>
      <c r="AT31" s="63">
        <v>22.5</v>
      </c>
      <c r="AU31" s="63">
        <v>30</v>
      </c>
      <c r="AV31" s="63">
        <v>20</v>
      </c>
    </row>
    <row r="32" spans="1:48" x14ac:dyDescent="0.25">
      <c r="A32">
        <v>18</v>
      </c>
      <c r="B32" s="40">
        <f>VLOOKUP($A32,'Date Reference'!$K$6:$L$36,2,FALSE)</f>
        <v>45248</v>
      </c>
      <c r="C32" s="63">
        <v>15</v>
      </c>
      <c r="D32" s="63">
        <v>22.5</v>
      </c>
      <c r="E32" s="63">
        <v>15</v>
      </c>
      <c r="F32" s="63">
        <v>22.5</v>
      </c>
      <c r="G32" s="63">
        <v>20</v>
      </c>
      <c r="H32" s="63">
        <v>20</v>
      </c>
      <c r="J32" s="40">
        <f>VLOOKUP($A32,'Date Reference'!$K$6:$L$36,2,FALSE)</f>
        <v>45248</v>
      </c>
      <c r="K32" s="63">
        <v>22.5</v>
      </c>
      <c r="L32" s="63">
        <v>22.5</v>
      </c>
      <c r="M32" s="130">
        <v>15</v>
      </c>
      <c r="N32" s="130">
        <v>30</v>
      </c>
      <c r="O32" s="63">
        <v>20</v>
      </c>
      <c r="P32" s="63">
        <v>20</v>
      </c>
      <c r="R32" s="40">
        <f>VLOOKUP($A32,'Date Reference'!$K$6:$L$36,2,FALSE)</f>
        <v>45248</v>
      </c>
      <c r="S32" s="63">
        <v>30</v>
      </c>
      <c r="T32" s="63">
        <v>30</v>
      </c>
      <c r="U32" s="63">
        <v>30</v>
      </c>
      <c r="V32" s="63">
        <v>30</v>
      </c>
      <c r="W32" s="63">
        <v>20</v>
      </c>
      <c r="X32" s="63">
        <v>30</v>
      </c>
      <c r="Y32" s="62"/>
      <c r="Z32" s="60">
        <f>VLOOKUP($A32,'Date Reference'!$K$6:$L$36,2,FALSE)</f>
        <v>45248</v>
      </c>
      <c r="AA32" s="63">
        <v>15</v>
      </c>
      <c r="AB32" s="63">
        <v>22.5</v>
      </c>
      <c r="AC32" s="63">
        <v>15</v>
      </c>
      <c r="AD32" s="63">
        <v>30</v>
      </c>
      <c r="AE32" s="63">
        <v>20</v>
      </c>
      <c r="AF32" s="63">
        <v>20</v>
      </c>
      <c r="AG32" s="62"/>
      <c r="AH32" s="60">
        <f>VLOOKUP($A32,'Date Reference'!$K$6:$L$36,2,FALSE)</f>
        <v>45248</v>
      </c>
      <c r="AI32" s="63">
        <v>15</v>
      </c>
      <c r="AJ32" s="63">
        <v>22.5</v>
      </c>
      <c r="AK32" s="63">
        <v>15</v>
      </c>
      <c r="AL32" s="63">
        <v>22.5</v>
      </c>
      <c r="AM32" s="63">
        <v>20</v>
      </c>
      <c r="AN32" s="63">
        <v>20</v>
      </c>
      <c r="AO32" s="62"/>
      <c r="AP32" s="60">
        <f>VLOOKUP($A32,'Date Reference'!$K$6:$L$36,2,FALSE)</f>
        <v>45248</v>
      </c>
      <c r="AQ32" s="63">
        <v>22.5</v>
      </c>
      <c r="AR32" s="63">
        <v>22.5</v>
      </c>
      <c r="AS32" s="63">
        <v>22.5</v>
      </c>
      <c r="AT32" s="63">
        <v>22.5</v>
      </c>
      <c r="AU32" s="63">
        <v>20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45249</v>
      </c>
      <c r="C33" s="130">
        <v>7.5</v>
      </c>
      <c r="D33" s="63">
        <v>22.5</v>
      </c>
      <c r="E33" s="63">
        <v>15</v>
      </c>
      <c r="F33" s="63">
        <v>22.5</v>
      </c>
      <c r="G33" s="63">
        <v>20</v>
      </c>
      <c r="H33" s="63">
        <v>20</v>
      </c>
      <c r="J33" s="40">
        <f>VLOOKUP($A33,'Date Reference'!$K$6:$L$36,2,FALSE)</f>
        <v>45249</v>
      </c>
      <c r="K33" s="63">
        <v>22.5</v>
      </c>
      <c r="L33" s="63">
        <v>22.5</v>
      </c>
      <c r="M33" s="63">
        <v>22.5</v>
      </c>
      <c r="N33" s="63">
        <v>22.5</v>
      </c>
      <c r="O33" s="63">
        <v>20</v>
      </c>
      <c r="P33" s="63">
        <v>20</v>
      </c>
      <c r="R33" s="40">
        <f>VLOOKUP($A33,'Date Reference'!$K$6:$L$36,2,FALSE)</f>
        <v>45249</v>
      </c>
      <c r="S33" s="63">
        <v>22.5</v>
      </c>
      <c r="T33" s="63">
        <v>30</v>
      </c>
      <c r="U33" s="63">
        <v>30</v>
      </c>
      <c r="V33" s="63">
        <v>30</v>
      </c>
      <c r="W33" s="63">
        <v>40</v>
      </c>
      <c r="X33" s="63">
        <v>20</v>
      </c>
      <c r="Y33" s="62"/>
      <c r="Z33" s="60">
        <f>VLOOKUP($A33,'Date Reference'!$K$6:$L$36,2,FALSE)</f>
        <v>45249</v>
      </c>
      <c r="AA33" s="63">
        <v>15</v>
      </c>
      <c r="AB33" s="63">
        <v>30</v>
      </c>
      <c r="AC33" s="63">
        <v>15</v>
      </c>
      <c r="AD33" s="63">
        <v>22.5</v>
      </c>
      <c r="AE33" s="63">
        <v>20</v>
      </c>
      <c r="AF33" s="63">
        <v>30</v>
      </c>
      <c r="AG33" s="62"/>
      <c r="AH33" s="60">
        <f>VLOOKUP($A33,'Date Reference'!$K$6:$L$36,2,FALSE)</f>
        <v>45249</v>
      </c>
      <c r="AI33" s="63">
        <v>15</v>
      </c>
      <c r="AJ33" s="63">
        <v>22.5</v>
      </c>
      <c r="AK33" s="63">
        <v>15</v>
      </c>
      <c r="AL33" s="63">
        <v>22.5</v>
      </c>
      <c r="AM33" s="63">
        <v>20</v>
      </c>
      <c r="AN33" s="63">
        <v>20</v>
      </c>
      <c r="AO33" s="62"/>
      <c r="AP33" s="60">
        <f>VLOOKUP($A33,'Date Reference'!$K$6:$L$36,2,FALSE)</f>
        <v>45249</v>
      </c>
      <c r="AQ33" s="63">
        <v>22.5</v>
      </c>
      <c r="AR33" s="63">
        <v>22.5</v>
      </c>
      <c r="AS33" s="130">
        <v>15</v>
      </c>
      <c r="AT33" s="63">
        <v>30</v>
      </c>
      <c r="AU33" s="63">
        <v>20</v>
      </c>
      <c r="AV33" s="63">
        <v>20</v>
      </c>
    </row>
    <row r="34" spans="1:48" x14ac:dyDescent="0.25">
      <c r="A34">
        <v>20</v>
      </c>
      <c r="B34" s="40">
        <f>VLOOKUP($A34,'Date Reference'!$K$6:$L$36,2,FALSE)</f>
        <v>45250</v>
      </c>
      <c r="C34" s="63">
        <v>15</v>
      </c>
      <c r="D34" s="63">
        <v>22.5</v>
      </c>
      <c r="E34" s="63">
        <v>15</v>
      </c>
      <c r="F34" s="63">
        <v>22.5</v>
      </c>
      <c r="G34" s="63">
        <v>20</v>
      </c>
      <c r="H34" s="63">
        <v>10</v>
      </c>
      <c r="J34" s="40">
        <f>VLOOKUP($A34,'Date Reference'!$K$6:$L$36,2,FALSE)</f>
        <v>45250</v>
      </c>
      <c r="K34" s="130">
        <v>30</v>
      </c>
      <c r="L34" s="130">
        <v>15</v>
      </c>
      <c r="M34" s="130">
        <v>15</v>
      </c>
      <c r="N34" s="130">
        <v>30</v>
      </c>
      <c r="O34" s="63">
        <v>20</v>
      </c>
      <c r="P34" s="63">
        <v>20</v>
      </c>
      <c r="R34" s="40">
        <f>VLOOKUP($A34,'Date Reference'!$K$6:$L$36,2,FALSE)</f>
        <v>45250</v>
      </c>
      <c r="S34" s="63">
        <v>22.5</v>
      </c>
      <c r="T34" s="63">
        <v>30</v>
      </c>
      <c r="U34" s="63">
        <v>22.5</v>
      </c>
      <c r="V34" s="63">
        <v>30</v>
      </c>
      <c r="W34" s="63">
        <v>20</v>
      </c>
      <c r="X34" s="63">
        <v>30</v>
      </c>
      <c r="Y34" s="62"/>
      <c r="Z34" s="60">
        <f>VLOOKUP($A34,'Date Reference'!$K$6:$L$36,2,FALSE)</f>
        <v>45250</v>
      </c>
      <c r="AA34" s="63">
        <v>15</v>
      </c>
      <c r="AB34" s="63">
        <v>22.5</v>
      </c>
      <c r="AC34" s="63">
        <v>15</v>
      </c>
      <c r="AD34" s="63">
        <v>22.5</v>
      </c>
      <c r="AE34" s="63">
        <v>20</v>
      </c>
      <c r="AF34" s="63">
        <v>20</v>
      </c>
      <c r="AG34" s="62"/>
      <c r="AH34" s="60">
        <f>VLOOKUP($A34,'Date Reference'!$K$6:$L$36,2,FALSE)</f>
        <v>45250</v>
      </c>
      <c r="AI34" s="63">
        <v>15</v>
      </c>
      <c r="AJ34" s="63">
        <v>22.5</v>
      </c>
      <c r="AK34" s="63">
        <v>15</v>
      </c>
      <c r="AL34" s="63">
        <v>22.5</v>
      </c>
      <c r="AM34" s="63">
        <v>20</v>
      </c>
      <c r="AN34" s="63">
        <v>20</v>
      </c>
      <c r="AO34" s="62"/>
      <c r="AP34" s="60">
        <f>VLOOKUP($A34,'Date Reference'!$K$6:$L$36,2,FALSE)</f>
        <v>45250</v>
      </c>
      <c r="AQ34" s="63">
        <v>22.5</v>
      </c>
      <c r="AR34" s="63">
        <v>22.5</v>
      </c>
      <c r="AS34" s="130">
        <v>15</v>
      </c>
      <c r="AT34" s="63">
        <v>30</v>
      </c>
      <c r="AU34" s="63">
        <v>30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45251</v>
      </c>
      <c r="C35" s="63">
        <v>15</v>
      </c>
      <c r="D35" s="63">
        <v>22.5</v>
      </c>
      <c r="E35" s="63">
        <v>15</v>
      </c>
      <c r="F35" s="63">
        <v>22.5</v>
      </c>
      <c r="G35" s="63">
        <v>20</v>
      </c>
      <c r="H35" s="63">
        <v>10</v>
      </c>
      <c r="J35" s="40">
        <f>VLOOKUP($A35,'Date Reference'!$K$6:$L$36,2,FALSE)</f>
        <v>45251</v>
      </c>
      <c r="K35" s="130">
        <v>15</v>
      </c>
      <c r="L35" s="130">
        <v>30</v>
      </c>
      <c r="M35" s="130">
        <v>30</v>
      </c>
      <c r="N35" s="63">
        <v>15</v>
      </c>
      <c r="O35" s="63">
        <v>20</v>
      </c>
      <c r="P35" s="63">
        <v>20</v>
      </c>
      <c r="R35" s="40">
        <f>VLOOKUP($A35,'Date Reference'!$K$6:$L$36,2,FALSE)</f>
        <v>45251</v>
      </c>
      <c r="S35" s="130">
        <v>15</v>
      </c>
      <c r="T35" s="63">
        <v>30</v>
      </c>
      <c r="U35" s="63">
        <v>22.5</v>
      </c>
      <c r="V35" s="63">
        <v>30</v>
      </c>
      <c r="W35" s="63">
        <v>20</v>
      </c>
      <c r="X35" s="63">
        <v>30</v>
      </c>
      <c r="Y35" s="62"/>
      <c r="Z35" s="60">
        <f>VLOOKUP($A35,'Date Reference'!$K$6:$L$36,2,FALSE)</f>
        <v>45251</v>
      </c>
      <c r="AA35" s="63">
        <v>15</v>
      </c>
      <c r="AB35" s="63">
        <v>30</v>
      </c>
      <c r="AC35" s="63">
        <v>15</v>
      </c>
      <c r="AD35" s="63">
        <v>22.5</v>
      </c>
      <c r="AE35" s="63">
        <v>20</v>
      </c>
      <c r="AF35" s="63">
        <v>20</v>
      </c>
      <c r="AG35" s="62"/>
      <c r="AH35" s="60">
        <f>VLOOKUP($A35,'Date Reference'!$K$6:$L$36,2,FALSE)</f>
        <v>45251</v>
      </c>
      <c r="AI35" s="63">
        <v>15</v>
      </c>
      <c r="AJ35" s="63">
        <v>22.5</v>
      </c>
      <c r="AK35" s="63">
        <v>15</v>
      </c>
      <c r="AL35" s="63">
        <v>22.5</v>
      </c>
      <c r="AM35" s="63">
        <v>20</v>
      </c>
      <c r="AN35" s="63">
        <v>20</v>
      </c>
      <c r="AO35" s="62"/>
      <c r="AP35" s="60">
        <f>VLOOKUP($A35,'Date Reference'!$K$6:$L$36,2,FALSE)</f>
        <v>45251</v>
      </c>
      <c r="AQ35" s="63">
        <v>22.5</v>
      </c>
      <c r="AR35" s="63">
        <v>30</v>
      </c>
      <c r="AS35" s="63">
        <v>22.5</v>
      </c>
      <c r="AT35" s="63">
        <v>22.5</v>
      </c>
      <c r="AU35" s="63">
        <v>20</v>
      </c>
      <c r="AV35" s="63">
        <v>20</v>
      </c>
    </row>
    <row r="36" spans="1:48" x14ac:dyDescent="0.25">
      <c r="A36">
        <v>22</v>
      </c>
      <c r="B36" s="40">
        <f>VLOOKUP($A36,'Date Reference'!$K$6:$L$36,2,FALSE)</f>
        <v>45252</v>
      </c>
      <c r="C36" s="63">
        <v>15</v>
      </c>
      <c r="D36" s="63">
        <v>30</v>
      </c>
      <c r="E36" s="63">
        <v>15</v>
      </c>
      <c r="F36" s="63">
        <v>30</v>
      </c>
      <c r="G36" s="63">
        <v>30</v>
      </c>
      <c r="H36" s="63">
        <v>10</v>
      </c>
      <c r="J36" s="40">
        <f>VLOOKUP($A36,'Date Reference'!$K$6:$L$36,2,FALSE)</f>
        <v>45252</v>
      </c>
      <c r="K36" s="130">
        <v>30</v>
      </c>
      <c r="L36" s="130">
        <v>15</v>
      </c>
      <c r="M36" s="63">
        <v>22.5</v>
      </c>
      <c r="N36" s="63">
        <v>22.5</v>
      </c>
      <c r="O36" s="63">
        <v>20</v>
      </c>
      <c r="P36" s="63">
        <v>20</v>
      </c>
      <c r="R36" s="40">
        <f>VLOOKUP($A36,'Date Reference'!$K$6:$L$36,2,FALSE)</f>
        <v>45252</v>
      </c>
      <c r="S36" s="63">
        <v>30</v>
      </c>
      <c r="T36" s="63">
        <v>30</v>
      </c>
      <c r="U36" s="63">
        <v>22.5</v>
      </c>
      <c r="V36" s="63">
        <v>30</v>
      </c>
      <c r="W36" s="63">
        <v>20</v>
      </c>
      <c r="X36" s="63">
        <v>30</v>
      </c>
      <c r="Y36" s="62"/>
      <c r="Z36" s="60">
        <f>VLOOKUP($A36,'Date Reference'!$K$6:$L$36,2,FALSE)</f>
        <v>45252</v>
      </c>
      <c r="AA36" s="63">
        <v>15</v>
      </c>
      <c r="AB36" s="63">
        <v>30</v>
      </c>
      <c r="AC36" s="63">
        <v>15</v>
      </c>
      <c r="AD36" s="63">
        <v>22.5</v>
      </c>
      <c r="AE36" s="63">
        <v>20</v>
      </c>
      <c r="AF36" s="63">
        <v>20</v>
      </c>
      <c r="AG36" s="62"/>
      <c r="AH36" s="60">
        <f>VLOOKUP($A36,'Date Reference'!$K$6:$L$36,2,FALSE)</f>
        <v>45252</v>
      </c>
      <c r="AI36" s="63">
        <v>15</v>
      </c>
      <c r="AJ36" s="63">
        <v>22.5</v>
      </c>
      <c r="AK36" s="63">
        <v>15</v>
      </c>
      <c r="AL36" s="63">
        <v>22.5</v>
      </c>
      <c r="AM36" s="63">
        <v>20</v>
      </c>
      <c r="AN36" s="63">
        <v>20</v>
      </c>
      <c r="AO36" s="62"/>
      <c r="AP36" s="60">
        <f>VLOOKUP($A36,'Date Reference'!$K$6:$L$36,2,FALSE)</f>
        <v>45252</v>
      </c>
      <c r="AQ36" s="63">
        <v>22.5</v>
      </c>
      <c r="AR36" s="63">
        <v>22.5</v>
      </c>
      <c r="AS36" s="63">
        <v>22.5</v>
      </c>
      <c r="AT36" s="63">
        <v>22.5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45253</v>
      </c>
      <c r="C37" s="63">
        <v>15</v>
      </c>
      <c r="D37" s="63">
        <v>22.5</v>
      </c>
      <c r="E37" s="63">
        <v>15</v>
      </c>
      <c r="F37" s="63">
        <v>22.5</v>
      </c>
      <c r="G37" s="63">
        <v>20</v>
      </c>
      <c r="H37" s="63">
        <v>20</v>
      </c>
      <c r="J37" s="40">
        <f>VLOOKUP($A37,'Date Reference'!$K$6:$L$36,2,FALSE)</f>
        <v>45253</v>
      </c>
      <c r="K37" s="63">
        <v>22.5</v>
      </c>
      <c r="L37" s="130">
        <v>15</v>
      </c>
      <c r="M37" s="63">
        <v>22.5</v>
      </c>
      <c r="N37" s="63">
        <v>22.5</v>
      </c>
      <c r="O37" s="63">
        <v>20</v>
      </c>
      <c r="P37" s="63">
        <v>20</v>
      </c>
      <c r="R37" s="40">
        <f>VLOOKUP($A37,'Date Reference'!$K$6:$L$36,2,FALSE)</f>
        <v>45253</v>
      </c>
      <c r="S37" s="63">
        <v>22.5</v>
      </c>
      <c r="T37" s="63">
        <v>30</v>
      </c>
      <c r="U37" s="63">
        <v>22.5</v>
      </c>
      <c r="V37" s="63">
        <v>30</v>
      </c>
      <c r="W37" s="63">
        <v>20</v>
      </c>
      <c r="X37" s="63">
        <v>30</v>
      </c>
      <c r="Y37" s="62"/>
      <c r="Z37" s="60">
        <f>VLOOKUP($A37,'Date Reference'!$K$6:$L$36,2,FALSE)</f>
        <v>45253</v>
      </c>
      <c r="AA37" s="63">
        <v>15</v>
      </c>
      <c r="AB37" s="63">
        <v>22.5</v>
      </c>
      <c r="AC37" s="63">
        <v>15</v>
      </c>
      <c r="AD37" s="63">
        <v>22.5</v>
      </c>
      <c r="AE37" s="63">
        <v>20</v>
      </c>
      <c r="AF37" s="63">
        <v>20</v>
      </c>
      <c r="AG37" s="62"/>
      <c r="AH37" s="60">
        <f>VLOOKUP($A37,'Date Reference'!$K$6:$L$36,2,FALSE)</f>
        <v>45253</v>
      </c>
      <c r="AI37" s="63">
        <v>15</v>
      </c>
      <c r="AJ37" s="63">
        <v>22.5</v>
      </c>
      <c r="AK37" s="63">
        <v>15</v>
      </c>
      <c r="AL37" s="63">
        <v>22.5</v>
      </c>
      <c r="AM37" s="63">
        <v>20</v>
      </c>
      <c r="AN37" s="63">
        <v>20</v>
      </c>
      <c r="AO37" s="62"/>
      <c r="AP37" s="60">
        <f>VLOOKUP($A37,'Date Reference'!$K$6:$L$36,2,FALSE)</f>
        <v>45253</v>
      </c>
      <c r="AQ37" s="63">
        <v>22.5</v>
      </c>
      <c r="AR37" s="63">
        <v>22.5</v>
      </c>
      <c r="AS37" s="63">
        <v>22.5</v>
      </c>
      <c r="AT37" s="63">
        <v>22.5</v>
      </c>
      <c r="AU37" s="63">
        <v>30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45254</v>
      </c>
      <c r="C38" s="63">
        <v>15</v>
      </c>
      <c r="D38" s="63">
        <v>22.5</v>
      </c>
      <c r="E38" s="63">
        <v>15</v>
      </c>
      <c r="F38" s="63">
        <v>22.5</v>
      </c>
      <c r="G38" s="63">
        <v>20</v>
      </c>
      <c r="H38" s="63">
        <v>20</v>
      </c>
      <c r="J38" s="40">
        <f>VLOOKUP($A38,'Date Reference'!$K$6:$L$36,2,FALSE)</f>
        <v>45254</v>
      </c>
      <c r="K38" s="63">
        <v>22.5</v>
      </c>
      <c r="L38" s="130">
        <v>7.5</v>
      </c>
      <c r="M38" s="63">
        <v>22.5</v>
      </c>
      <c r="N38" s="63">
        <v>22.5</v>
      </c>
      <c r="O38" s="63">
        <v>20</v>
      </c>
      <c r="P38" s="63">
        <v>20</v>
      </c>
      <c r="R38" s="40">
        <f>VLOOKUP($A38,'Date Reference'!$K$6:$L$36,2,FALSE)</f>
        <v>45254</v>
      </c>
      <c r="S38" s="63">
        <v>22.5</v>
      </c>
      <c r="T38" s="63">
        <v>37.5</v>
      </c>
      <c r="U38" s="63">
        <v>22.5</v>
      </c>
      <c r="V38" s="63">
        <v>30</v>
      </c>
      <c r="W38" s="63">
        <v>30</v>
      </c>
      <c r="X38" s="63">
        <v>30</v>
      </c>
      <c r="Y38" s="62"/>
      <c r="Z38" s="60">
        <f>VLOOKUP($A38,'Date Reference'!$K$6:$L$36,2,FALSE)</f>
        <v>45254</v>
      </c>
      <c r="AA38" s="63">
        <v>15</v>
      </c>
      <c r="AB38" s="63">
        <v>22.5</v>
      </c>
      <c r="AC38" s="63">
        <v>15</v>
      </c>
      <c r="AD38" s="63">
        <v>22.5</v>
      </c>
      <c r="AE38" s="63">
        <v>20</v>
      </c>
      <c r="AF38" s="63">
        <v>20</v>
      </c>
      <c r="AG38" s="62"/>
      <c r="AH38" s="60">
        <f>VLOOKUP($A38,'Date Reference'!$K$6:$L$36,2,FALSE)</f>
        <v>45254</v>
      </c>
      <c r="AI38" s="63">
        <v>15</v>
      </c>
      <c r="AJ38" s="63">
        <v>22.5</v>
      </c>
      <c r="AK38" s="63">
        <v>15</v>
      </c>
      <c r="AL38" s="63">
        <v>22.5</v>
      </c>
      <c r="AM38" s="63">
        <v>20</v>
      </c>
      <c r="AN38" s="63">
        <v>20</v>
      </c>
      <c r="AO38" s="62"/>
      <c r="AP38" s="60">
        <f>VLOOKUP($A38,'Date Reference'!$K$6:$L$36,2,FALSE)</f>
        <v>45254</v>
      </c>
      <c r="AQ38" s="130">
        <v>15</v>
      </c>
      <c r="AR38" s="63">
        <v>30</v>
      </c>
      <c r="AS38" s="63">
        <v>22.5</v>
      </c>
      <c r="AT38" s="63">
        <v>22.5</v>
      </c>
      <c r="AU38" s="63">
        <v>30</v>
      </c>
      <c r="AV38" s="63">
        <v>20</v>
      </c>
    </row>
    <row r="39" spans="1:48" x14ac:dyDescent="0.25">
      <c r="A39">
        <v>25</v>
      </c>
      <c r="B39" s="40">
        <f>VLOOKUP($A39,'Date Reference'!$K$6:$L$36,2,FALSE)</f>
        <v>45255</v>
      </c>
      <c r="C39" s="63">
        <v>15</v>
      </c>
      <c r="D39" s="63">
        <v>22.5</v>
      </c>
      <c r="E39" s="63">
        <v>15</v>
      </c>
      <c r="F39" s="63">
        <v>22.5</v>
      </c>
      <c r="G39" s="63">
        <v>20</v>
      </c>
      <c r="H39" s="63">
        <v>20</v>
      </c>
      <c r="J39" s="40">
        <f>VLOOKUP($A39,'Date Reference'!$K$6:$L$36,2,FALSE)</f>
        <v>45255</v>
      </c>
      <c r="K39" s="63">
        <v>22.5</v>
      </c>
      <c r="L39" s="63">
        <v>22.5</v>
      </c>
      <c r="M39" s="63">
        <v>22.5</v>
      </c>
      <c r="N39" s="63">
        <v>22.5</v>
      </c>
      <c r="O39" s="63">
        <v>20</v>
      </c>
      <c r="P39" s="63">
        <v>20</v>
      </c>
      <c r="R39" s="40">
        <f>VLOOKUP($A39,'Date Reference'!$K$6:$L$36,2,FALSE)</f>
        <v>45255</v>
      </c>
      <c r="S39" s="63">
        <v>22.5</v>
      </c>
      <c r="T39" s="63">
        <v>22.5</v>
      </c>
      <c r="U39" s="63">
        <v>30</v>
      </c>
      <c r="V39" s="63">
        <v>22.5</v>
      </c>
      <c r="W39" s="63">
        <v>30</v>
      </c>
      <c r="X39" s="63">
        <v>30</v>
      </c>
      <c r="Y39" s="62"/>
      <c r="Z39" s="60">
        <f>VLOOKUP($A39,'Date Reference'!$K$6:$L$36,2,FALSE)</f>
        <v>45255</v>
      </c>
      <c r="AA39" s="63">
        <v>15</v>
      </c>
      <c r="AB39" s="63">
        <v>22.5</v>
      </c>
      <c r="AC39" s="63">
        <v>15</v>
      </c>
      <c r="AD39" s="63">
        <v>22.5</v>
      </c>
      <c r="AE39" s="63">
        <v>20</v>
      </c>
      <c r="AF39" s="63">
        <v>20</v>
      </c>
      <c r="AG39" s="62"/>
      <c r="AH39" s="60">
        <f>VLOOKUP($A39,'Date Reference'!$K$6:$L$36,2,FALSE)</f>
        <v>45255</v>
      </c>
      <c r="AI39" s="63">
        <v>15</v>
      </c>
      <c r="AJ39" s="63">
        <v>22.5</v>
      </c>
      <c r="AK39" s="63">
        <v>15</v>
      </c>
      <c r="AL39" s="63">
        <v>22.5</v>
      </c>
      <c r="AM39" s="63">
        <v>20</v>
      </c>
      <c r="AN39" s="63">
        <v>20</v>
      </c>
      <c r="AO39" s="62"/>
      <c r="AP39" s="60">
        <f>VLOOKUP($A39,'Date Reference'!$K$6:$L$36,2,FALSE)</f>
        <v>45255</v>
      </c>
      <c r="AQ39" s="63">
        <v>22.5</v>
      </c>
      <c r="AR39" s="63">
        <v>30</v>
      </c>
      <c r="AS39" s="63">
        <v>22.5</v>
      </c>
      <c r="AT39" s="63">
        <v>30</v>
      </c>
      <c r="AU39" s="63">
        <v>20</v>
      </c>
      <c r="AV39" s="63">
        <v>30</v>
      </c>
    </row>
    <row r="40" spans="1:48" x14ac:dyDescent="0.25">
      <c r="A40">
        <v>26</v>
      </c>
      <c r="B40" s="40">
        <f>VLOOKUP($A40,'Date Reference'!$K$6:$L$36,2,FALSE)</f>
        <v>45256</v>
      </c>
      <c r="C40" s="63">
        <v>15</v>
      </c>
      <c r="D40" s="63">
        <v>22.5</v>
      </c>
      <c r="E40" s="63">
        <v>15</v>
      </c>
      <c r="F40" s="63">
        <v>22.5</v>
      </c>
      <c r="G40" s="63">
        <v>20</v>
      </c>
      <c r="H40" s="63">
        <v>20</v>
      </c>
      <c r="J40" s="40">
        <f>VLOOKUP($A40,'Date Reference'!$K$6:$L$36,2,FALSE)</f>
        <v>45256</v>
      </c>
      <c r="K40" s="63">
        <v>22.5</v>
      </c>
      <c r="L40" s="63">
        <v>22.5</v>
      </c>
      <c r="M40" s="130">
        <v>15</v>
      </c>
      <c r="N40" s="130">
        <v>30</v>
      </c>
      <c r="O40" s="63">
        <v>20</v>
      </c>
      <c r="P40" s="63">
        <v>20</v>
      </c>
      <c r="R40" s="40">
        <f>VLOOKUP($A40,'Date Reference'!$K$6:$L$36,2,FALSE)</f>
        <v>45256</v>
      </c>
      <c r="S40" s="63">
        <v>22.5</v>
      </c>
      <c r="T40" s="63">
        <v>30</v>
      </c>
      <c r="U40" s="63">
        <v>22.5</v>
      </c>
      <c r="V40" s="63">
        <v>30</v>
      </c>
      <c r="W40" s="63">
        <v>30</v>
      </c>
      <c r="X40" s="63">
        <v>30</v>
      </c>
      <c r="Y40" s="62"/>
      <c r="Z40" s="60">
        <f>VLOOKUP($A40,'Date Reference'!$K$6:$L$36,2,FALSE)</f>
        <v>45256</v>
      </c>
      <c r="AA40" s="63">
        <v>15</v>
      </c>
      <c r="AB40" s="63">
        <v>22.5</v>
      </c>
      <c r="AC40" s="63">
        <v>15</v>
      </c>
      <c r="AD40" s="63">
        <v>22.5</v>
      </c>
      <c r="AE40" s="63">
        <v>20</v>
      </c>
      <c r="AF40" s="63">
        <v>20</v>
      </c>
      <c r="AG40" s="62"/>
      <c r="AH40" s="60">
        <f>VLOOKUP($A40,'Date Reference'!$K$6:$L$36,2,FALSE)</f>
        <v>45256</v>
      </c>
      <c r="AI40" s="63">
        <v>15</v>
      </c>
      <c r="AJ40" s="63">
        <v>22.5</v>
      </c>
      <c r="AK40" s="63">
        <v>15</v>
      </c>
      <c r="AL40" s="63">
        <v>22.5</v>
      </c>
      <c r="AM40" s="63">
        <v>20</v>
      </c>
      <c r="AN40" s="63">
        <v>20</v>
      </c>
      <c r="AO40" s="62"/>
      <c r="AP40" s="60">
        <f>VLOOKUP($A40,'Date Reference'!$K$6:$L$36,2,FALSE)</f>
        <v>45256</v>
      </c>
      <c r="AQ40" s="63">
        <v>22.5</v>
      </c>
      <c r="AR40" s="63">
        <v>30</v>
      </c>
      <c r="AS40" s="63">
        <v>22.5</v>
      </c>
      <c r="AT40" s="63">
        <v>30</v>
      </c>
      <c r="AU40" s="63">
        <v>20</v>
      </c>
      <c r="AV40" s="63">
        <v>20</v>
      </c>
    </row>
    <row r="41" spans="1:48" x14ac:dyDescent="0.25">
      <c r="A41">
        <v>27</v>
      </c>
      <c r="B41" s="40">
        <f>VLOOKUP($A41,'Date Reference'!$K$6:$L$36,2,FALSE)</f>
        <v>45257</v>
      </c>
      <c r="C41" s="63">
        <v>15</v>
      </c>
      <c r="D41" s="63">
        <v>22.5</v>
      </c>
      <c r="E41" s="63">
        <v>15</v>
      </c>
      <c r="F41" s="63">
        <v>22.5</v>
      </c>
      <c r="G41" s="63">
        <v>20</v>
      </c>
      <c r="H41" s="63">
        <v>20</v>
      </c>
      <c r="J41" s="40">
        <f>VLOOKUP($A41,'Date Reference'!$K$6:$L$36,2,FALSE)</f>
        <v>45257</v>
      </c>
      <c r="K41" s="130">
        <v>15</v>
      </c>
      <c r="L41" s="130">
        <v>30</v>
      </c>
      <c r="M41" s="63">
        <v>22.5</v>
      </c>
      <c r="N41" s="63">
        <v>22.5</v>
      </c>
      <c r="O41" s="63">
        <v>20</v>
      </c>
      <c r="P41" s="63">
        <v>20</v>
      </c>
      <c r="R41" s="40">
        <f>VLOOKUP($A41,'Date Reference'!$K$6:$L$36,2,FALSE)</f>
        <v>45257</v>
      </c>
      <c r="S41" s="63">
        <v>22.5</v>
      </c>
      <c r="T41" s="63">
        <v>30</v>
      </c>
      <c r="U41" s="63">
        <v>30</v>
      </c>
      <c r="V41" s="63">
        <v>30</v>
      </c>
      <c r="W41" s="63">
        <v>20</v>
      </c>
      <c r="X41" s="63">
        <v>30</v>
      </c>
      <c r="Y41" s="62"/>
      <c r="Z41" s="60">
        <f>VLOOKUP($A41,'Date Reference'!$K$6:$L$36,2,FALSE)</f>
        <v>45257</v>
      </c>
      <c r="AA41" s="63">
        <v>15</v>
      </c>
      <c r="AB41" s="63">
        <v>22.5</v>
      </c>
      <c r="AC41" s="63">
        <v>15</v>
      </c>
      <c r="AD41" s="63">
        <v>22.5</v>
      </c>
      <c r="AE41" s="63">
        <v>20</v>
      </c>
      <c r="AF41" s="63">
        <v>20</v>
      </c>
      <c r="AG41" s="62"/>
      <c r="AH41" s="60">
        <f>VLOOKUP($A41,'Date Reference'!$K$6:$L$36,2,FALSE)</f>
        <v>45257</v>
      </c>
      <c r="AI41" s="63">
        <v>15</v>
      </c>
      <c r="AJ41" s="63">
        <v>22.5</v>
      </c>
      <c r="AK41" s="63">
        <v>15</v>
      </c>
      <c r="AL41" s="63">
        <v>22.5</v>
      </c>
      <c r="AM41" s="63">
        <v>20</v>
      </c>
      <c r="AN41" s="63">
        <v>20</v>
      </c>
      <c r="AO41" s="62"/>
      <c r="AP41" s="60">
        <f>VLOOKUP($A41,'Date Reference'!$K$6:$L$36,2,FALSE)</f>
        <v>45257</v>
      </c>
      <c r="AQ41" s="63">
        <v>22.5</v>
      </c>
      <c r="AR41" s="63">
        <v>30</v>
      </c>
      <c r="AS41" s="130">
        <v>15</v>
      </c>
      <c r="AT41" s="63">
        <v>30</v>
      </c>
      <c r="AU41" s="63">
        <v>20</v>
      </c>
      <c r="AV41" s="63">
        <v>20</v>
      </c>
    </row>
    <row r="42" spans="1:48" x14ac:dyDescent="0.25">
      <c r="A42">
        <v>28</v>
      </c>
      <c r="B42" s="40">
        <f>VLOOKUP($A42,'Date Reference'!$K$6:$L$36,2,FALSE)</f>
        <v>45258</v>
      </c>
      <c r="C42" s="63">
        <v>15</v>
      </c>
      <c r="D42" s="63">
        <v>22.5</v>
      </c>
      <c r="E42" s="63">
        <v>15</v>
      </c>
      <c r="F42" s="63">
        <v>22.5</v>
      </c>
      <c r="G42" s="63">
        <v>20</v>
      </c>
      <c r="H42" s="63">
        <v>10</v>
      </c>
      <c r="J42" s="40">
        <f>VLOOKUP($A42,'Date Reference'!$K$6:$L$36,2,FALSE)</f>
        <v>45258</v>
      </c>
      <c r="K42" s="130">
        <v>30</v>
      </c>
      <c r="L42" s="63">
        <v>22.5</v>
      </c>
      <c r="M42" s="130">
        <v>15</v>
      </c>
      <c r="N42" s="130">
        <v>30</v>
      </c>
      <c r="O42" s="63">
        <v>20</v>
      </c>
      <c r="P42" s="63">
        <v>20</v>
      </c>
      <c r="R42" s="40">
        <f>VLOOKUP($A42,'Date Reference'!$K$6:$L$36,2,FALSE)</f>
        <v>45258</v>
      </c>
      <c r="S42" s="63">
        <v>30</v>
      </c>
      <c r="T42" s="63">
        <v>30</v>
      </c>
      <c r="U42" s="63">
        <v>22.5</v>
      </c>
      <c r="V42" s="63">
        <v>30</v>
      </c>
      <c r="W42" s="63">
        <v>20</v>
      </c>
      <c r="X42" s="63">
        <v>30</v>
      </c>
      <c r="Y42" s="62"/>
      <c r="Z42" s="60">
        <f>VLOOKUP($A42,'Date Reference'!$K$6:$L$36,2,FALSE)</f>
        <v>45258</v>
      </c>
      <c r="AA42" s="63">
        <v>15</v>
      </c>
      <c r="AB42" s="63">
        <v>22.5</v>
      </c>
      <c r="AC42" s="63">
        <v>15</v>
      </c>
      <c r="AD42" s="63">
        <v>22.5</v>
      </c>
      <c r="AE42" s="63">
        <v>20</v>
      </c>
      <c r="AF42" s="63">
        <v>20</v>
      </c>
      <c r="AG42" s="62"/>
      <c r="AH42" s="60">
        <f>VLOOKUP($A42,'Date Reference'!$K$6:$L$36,2,FALSE)</f>
        <v>45258</v>
      </c>
      <c r="AI42" s="63">
        <v>15</v>
      </c>
      <c r="AJ42" s="63">
        <v>22.5</v>
      </c>
      <c r="AK42" s="63">
        <v>15</v>
      </c>
      <c r="AL42" s="63">
        <v>22.5</v>
      </c>
      <c r="AM42" s="63">
        <v>20</v>
      </c>
      <c r="AN42" s="63">
        <v>20</v>
      </c>
      <c r="AO42" s="62"/>
      <c r="AP42" s="60">
        <f>VLOOKUP($A42,'Date Reference'!$K$6:$L$36,2,FALSE)</f>
        <v>45258</v>
      </c>
      <c r="AQ42" s="63">
        <v>22.5</v>
      </c>
      <c r="AR42" s="63">
        <v>30</v>
      </c>
      <c r="AS42" s="63">
        <v>22.5</v>
      </c>
      <c r="AT42" s="63">
        <v>30</v>
      </c>
      <c r="AU42" s="63">
        <v>20</v>
      </c>
      <c r="AV42" s="63">
        <v>30</v>
      </c>
    </row>
    <row r="43" spans="1:48" x14ac:dyDescent="0.25">
      <c r="A43">
        <v>29</v>
      </c>
      <c r="B43" s="40">
        <f>VLOOKUP($A43,'Date Reference'!$K$6:$L$36,2,FALSE)</f>
        <v>45259</v>
      </c>
      <c r="C43" s="63">
        <v>15</v>
      </c>
      <c r="D43" s="63">
        <v>22.5</v>
      </c>
      <c r="E43" s="63">
        <v>15</v>
      </c>
      <c r="F43" s="63">
        <v>22.5</v>
      </c>
      <c r="G43" s="63">
        <v>20</v>
      </c>
      <c r="H43" s="63">
        <v>10</v>
      </c>
      <c r="J43" s="40">
        <f>VLOOKUP($A43,'Date Reference'!$K$6:$L$36,2,FALSE)</f>
        <v>45259</v>
      </c>
      <c r="K43" s="130">
        <v>15</v>
      </c>
      <c r="L43" s="63">
        <v>22.5</v>
      </c>
      <c r="M43" s="130">
        <v>15</v>
      </c>
      <c r="N43" s="130">
        <v>30</v>
      </c>
      <c r="O43" s="63">
        <v>20</v>
      </c>
      <c r="P43" s="63">
        <v>20</v>
      </c>
      <c r="R43" s="40">
        <f>VLOOKUP($A43,'Date Reference'!$K$6:$L$36,2,FALSE)</f>
        <v>45259</v>
      </c>
      <c r="S43" s="63">
        <v>22.5</v>
      </c>
      <c r="T43" s="63">
        <v>30</v>
      </c>
      <c r="U43" s="130">
        <v>15</v>
      </c>
      <c r="V43" s="63">
        <v>37.5</v>
      </c>
      <c r="W43" s="63">
        <v>20</v>
      </c>
      <c r="X43" s="63">
        <v>30</v>
      </c>
      <c r="Y43" s="62"/>
      <c r="Z43" s="60">
        <f>VLOOKUP($A43,'Date Reference'!$K$6:$L$36,2,FALSE)</f>
        <v>45259</v>
      </c>
      <c r="AA43" s="63">
        <v>15</v>
      </c>
      <c r="AB43" s="63">
        <v>22.5</v>
      </c>
      <c r="AC43" s="63">
        <v>15</v>
      </c>
      <c r="AD43" s="63">
        <v>22.5</v>
      </c>
      <c r="AE43" s="63">
        <v>20</v>
      </c>
      <c r="AF43" s="63">
        <v>20</v>
      </c>
      <c r="AG43" s="62"/>
      <c r="AH43" s="60">
        <f>VLOOKUP($A43,'Date Reference'!$K$6:$L$36,2,FALSE)</f>
        <v>45259</v>
      </c>
      <c r="AI43" s="63">
        <v>15</v>
      </c>
      <c r="AJ43" s="130">
        <v>15</v>
      </c>
      <c r="AK43" s="63">
        <v>15</v>
      </c>
      <c r="AL43" s="63">
        <v>22.5</v>
      </c>
      <c r="AM43" s="63">
        <v>20</v>
      </c>
      <c r="AN43" s="63">
        <v>20</v>
      </c>
      <c r="AO43" s="62"/>
      <c r="AP43" s="60">
        <f>VLOOKUP($A43,'Date Reference'!$K$6:$L$36,2,FALSE)</f>
        <v>45259</v>
      </c>
      <c r="AQ43" s="63">
        <v>22.5</v>
      </c>
      <c r="AR43" s="63">
        <v>22.5</v>
      </c>
      <c r="AS43" s="63">
        <v>22.5</v>
      </c>
      <c r="AT43" s="63">
        <v>22.5</v>
      </c>
      <c r="AU43" s="63">
        <v>20</v>
      </c>
      <c r="AV43" s="63">
        <v>20</v>
      </c>
    </row>
    <row r="44" spans="1:48" x14ac:dyDescent="0.25">
      <c r="A44">
        <v>30</v>
      </c>
      <c r="B44" s="40">
        <f>VLOOKUP($A44,'Date Reference'!$K$6:$L$36,2,FALSE)</f>
        <v>45260</v>
      </c>
      <c r="C44" s="63">
        <v>15</v>
      </c>
      <c r="D44" s="63">
        <v>22.5</v>
      </c>
      <c r="E44" s="63">
        <v>15</v>
      </c>
      <c r="F44" s="63">
        <v>22.5</v>
      </c>
      <c r="G44" s="63">
        <v>20</v>
      </c>
      <c r="H44" s="63">
        <v>10</v>
      </c>
      <c r="J44" s="40">
        <f>VLOOKUP($A44,'Date Reference'!$K$6:$L$36,2,FALSE)</f>
        <v>45260</v>
      </c>
      <c r="K44" s="63">
        <v>22.5</v>
      </c>
      <c r="L44" s="63">
        <v>22.5</v>
      </c>
      <c r="M44" s="130">
        <v>15</v>
      </c>
      <c r="N44" s="130">
        <v>30</v>
      </c>
      <c r="O44" s="63">
        <v>20</v>
      </c>
      <c r="P44" s="63">
        <v>20</v>
      </c>
      <c r="R44" s="40">
        <f>VLOOKUP($A44,'Date Reference'!$K$6:$L$36,2,FALSE)</f>
        <v>45260</v>
      </c>
      <c r="S44" s="63">
        <v>22.5</v>
      </c>
      <c r="T44" s="63">
        <v>30</v>
      </c>
      <c r="U44" s="63">
        <v>22.5</v>
      </c>
      <c r="V44" s="63">
        <v>30</v>
      </c>
      <c r="W44" s="63">
        <v>30</v>
      </c>
      <c r="X44" s="63">
        <v>30</v>
      </c>
      <c r="Y44" s="62"/>
      <c r="Z44" s="60">
        <f>VLOOKUP($A44,'Date Reference'!$K$6:$L$36,2,FALSE)</f>
        <v>45260</v>
      </c>
      <c r="AA44" s="63">
        <v>15</v>
      </c>
      <c r="AB44" s="63">
        <v>22.5</v>
      </c>
      <c r="AC44" s="63">
        <v>15</v>
      </c>
      <c r="AD44" s="63">
        <v>22.5</v>
      </c>
      <c r="AE44" s="63">
        <v>20</v>
      </c>
      <c r="AF44" s="63">
        <v>20</v>
      </c>
      <c r="AG44" s="62"/>
      <c r="AH44" s="60">
        <f>VLOOKUP($A44,'Date Reference'!$K$6:$L$36,2,FALSE)</f>
        <v>45260</v>
      </c>
      <c r="AI44" s="63">
        <v>15</v>
      </c>
      <c r="AJ44" s="63">
        <v>22.5</v>
      </c>
      <c r="AK44" s="63">
        <v>15</v>
      </c>
      <c r="AL44" s="63">
        <v>22.5</v>
      </c>
      <c r="AM44" s="63">
        <v>30</v>
      </c>
      <c r="AN44" s="130">
        <v>10</v>
      </c>
      <c r="AO44" s="62"/>
      <c r="AP44" s="60">
        <f>VLOOKUP($A44,'Date Reference'!$K$6:$L$36,2,FALSE)</f>
        <v>45260</v>
      </c>
      <c r="AQ44" s="63">
        <v>22.5</v>
      </c>
      <c r="AR44" s="63">
        <v>22.5</v>
      </c>
      <c r="AS44" s="63">
        <v>22.5</v>
      </c>
      <c r="AT44" s="63">
        <v>30</v>
      </c>
      <c r="AU44" s="63">
        <v>20</v>
      </c>
      <c r="AV44" s="63">
        <v>20</v>
      </c>
    </row>
    <row r="45" spans="1:48" ht="15.75" thickBot="1" x14ac:dyDescent="0.3">
      <c r="A45">
        <v>31</v>
      </c>
      <c r="B45" s="40" t="str">
        <f>VLOOKUP($A45,'Date Reference'!$K$6:$L$36,2,FALSE)</f>
        <v/>
      </c>
      <c r="C45" s="81"/>
      <c r="D45" s="63"/>
      <c r="E45" s="81"/>
      <c r="F45" s="81"/>
      <c r="G45" s="63"/>
      <c r="H45" s="63"/>
      <c r="J45" s="40" t="str">
        <f>VLOOKUP($A45,'Date Reference'!$K$6:$L$36,2,FALSE)</f>
        <v/>
      </c>
      <c r="K45" s="81"/>
      <c r="L45" s="81"/>
      <c r="M45" s="81"/>
      <c r="N45" s="81"/>
      <c r="O45" s="82"/>
      <c r="P45" s="81"/>
      <c r="R45" s="41" t="str">
        <f>VLOOKUP($A45,'Date Reference'!$K$6:$L$36,2,FALSE)</f>
        <v/>
      </c>
      <c r="S45" s="63"/>
      <c r="T45" s="63"/>
      <c r="U45" s="63"/>
      <c r="V45" s="63"/>
      <c r="W45" s="77"/>
      <c r="X45" s="78"/>
      <c r="Y45" s="62"/>
      <c r="Z45" s="61" t="str">
        <f>VLOOKUP($A45,'Date Reference'!$K$6:$L$36,2,FALSE)</f>
        <v/>
      </c>
      <c r="AA45" s="63"/>
      <c r="AB45" s="63"/>
      <c r="AC45" s="63"/>
      <c r="AD45" s="63"/>
      <c r="AE45" s="64"/>
      <c r="AF45" s="63"/>
      <c r="AG45" s="62"/>
      <c r="AH45" s="61" t="str">
        <f>VLOOKUP($A45,'Date Reference'!$K$6:$L$36,2,FALSE)</f>
        <v/>
      </c>
      <c r="AI45" s="63"/>
      <c r="AJ45" s="63"/>
      <c r="AK45" s="63"/>
      <c r="AL45" s="63"/>
      <c r="AM45" s="64"/>
      <c r="AN45" s="63"/>
      <c r="AO45" s="62"/>
      <c r="AP45" s="61" t="str">
        <f>VLOOKUP($A45,'Date Reference'!$K$6:$L$36,2,FALSE)</f>
        <v/>
      </c>
      <c r="AQ45" s="63"/>
      <c r="AR45" s="63"/>
      <c r="AS45" s="63"/>
      <c r="AT45" s="63"/>
      <c r="AU45" s="64"/>
      <c r="AV45" s="78"/>
    </row>
    <row r="46" spans="1:48" ht="16.5" thickBot="1" x14ac:dyDescent="0.3">
      <c r="B46" s="31" t="s">
        <v>75</v>
      </c>
      <c r="C46" s="58">
        <f>SUM(C15:C45)-SUMIF($B$15:$B$45,"",C15:C45)</f>
        <v>442.5</v>
      </c>
      <c r="D46" s="58">
        <f t="shared" ref="D46:H46" si="0">SUM(D15:D45)-SUMIF($B$15:$B$45,"",D15:D45)</f>
        <v>735</v>
      </c>
      <c r="E46" s="58">
        <f t="shared" si="0"/>
        <v>465</v>
      </c>
      <c r="F46" s="58">
        <f t="shared" si="0"/>
        <v>750</v>
      </c>
      <c r="G46" s="58">
        <f t="shared" si="0"/>
        <v>610</v>
      </c>
      <c r="H46" s="58">
        <f t="shared" si="0"/>
        <v>530</v>
      </c>
      <c r="J46" s="31" t="s">
        <v>75</v>
      </c>
      <c r="K46" s="58">
        <f>SUM(K15:K45)-SUMIF($J$15:$J$45,"",K15:K45)</f>
        <v>690</v>
      </c>
      <c r="L46" s="58">
        <f t="shared" ref="L46:P46" si="1">SUM(L15:L45)-SUMIF($J$15:$J$45,"",L15:L45)</f>
        <v>675</v>
      </c>
      <c r="M46" s="58">
        <f>SUM(M15:M45)-SUMIF($J$15:$J$45,"",M15:M45)</f>
        <v>652.5</v>
      </c>
      <c r="N46" s="58">
        <f>SUM(N15:N45)-SUMIF($J$15:$J$45,"",N15:N45)</f>
        <v>727.5</v>
      </c>
      <c r="O46" s="58">
        <f t="shared" si="1"/>
        <v>610</v>
      </c>
      <c r="P46" s="58">
        <f t="shared" si="1"/>
        <v>650</v>
      </c>
      <c r="Q46" s="4"/>
      <c r="R46" s="31" t="s">
        <v>75</v>
      </c>
      <c r="S46" s="58">
        <f>SUM(S15:S45)-SUMIF($S$15:$S$45,"",S15:S45)</f>
        <v>727.5</v>
      </c>
      <c r="T46" s="58">
        <f t="shared" ref="T46:V46" si="2">SUM(T15:T45)-SUMIF($S$15:$S$45,"",T15:T45)</f>
        <v>847.5</v>
      </c>
      <c r="U46" s="58">
        <f t="shared" si="2"/>
        <v>727.5</v>
      </c>
      <c r="V46" s="58">
        <f t="shared" si="2"/>
        <v>840</v>
      </c>
      <c r="W46" s="79">
        <f t="shared" ref="W46:X46" si="3">SUM(W15:W45)</f>
        <v>730</v>
      </c>
      <c r="X46" s="79">
        <f t="shared" si="3"/>
        <v>840</v>
      </c>
      <c r="Z46" s="31" t="s">
        <v>75</v>
      </c>
      <c r="AA46" s="58">
        <f>SUM(AA15:AA45)-SUMIF($Z$15:$Z$45,"",AA15:AA45)</f>
        <v>450</v>
      </c>
      <c r="AB46" s="58">
        <f t="shared" ref="AB46:AF46" si="4">SUM(AB15:AB45)-SUMIF($Z$15:$Z$45,"",AB15:AB45)</f>
        <v>750</v>
      </c>
      <c r="AC46" s="58">
        <f t="shared" si="4"/>
        <v>450</v>
      </c>
      <c r="AD46" s="58">
        <f t="shared" si="4"/>
        <v>690</v>
      </c>
      <c r="AE46" s="58">
        <f t="shared" si="4"/>
        <v>600</v>
      </c>
      <c r="AF46" s="58">
        <f t="shared" si="4"/>
        <v>610</v>
      </c>
      <c r="AG46" s="58"/>
      <c r="AH46" s="31" t="s">
        <v>75</v>
      </c>
      <c r="AI46" s="58">
        <f>SUM(AI15:AI45)-SUMIF($AH$15:$AH$45,"",AI15:AI45)</f>
        <v>450</v>
      </c>
      <c r="AJ46" s="58">
        <f t="shared" ref="AJ46:AN46" si="5">SUM(AJ15:AJ45)-SUMIF($AH$15:$AH$45,"",AJ15:AJ45)</f>
        <v>667.5</v>
      </c>
      <c r="AK46" s="58">
        <f>SUM(AK15:AK45)-SUMIF($AH$15:$AH$45,"",AK15:AK45)</f>
        <v>450</v>
      </c>
      <c r="AL46" s="58">
        <f t="shared" si="5"/>
        <v>660</v>
      </c>
      <c r="AM46" s="58">
        <f t="shared" si="5"/>
        <v>610</v>
      </c>
      <c r="AN46" s="58">
        <f t="shared" si="5"/>
        <v>590</v>
      </c>
      <c r="AP46" s="31" t="s">
        <v>75</v>
      </c>
      <c r="AQ46" s="58">
        <f>SUM(AQ15:AQ45)-SUMIF($AP$15:$AP$45,"",AQ15:AQ45)</f>
        <v>660</v>
      </c>
      <c r="AR46" s="58">
        <f t="shared" ref="AR46:AV46" si="6">SUM(AR15:AR45)-SUMIF($AP$15:$AP$45,"",AR15:AR45)</f>
        <v>735</v>
      </c>
      <c r="AS46" s="58">
        <f t="shared" si="6"/>
        <v>652.5</v>
      </c>
      <c r="AT46" s="58">
        <f t="shared" si="6"/>
        <v>757.5</v>
      </c>
      <c r="AU46" s="58">
        <f t="shared" si="6"/>
        <v>710</v>
      </c>
      <c r="AV46" s="58">
        <f t="shared" si="6"/>
        <v>630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4" t="s">
        <v>107</v>
      </c>
      <c r="C49" s="85"/>
      <c r="D49" s="85"/>
      <c r="E49" s="85"/>
      <c r="F49" s="85"/>
      <c r="G49" s="85"/>
      <c r="H49" s="86"/>
    </row>
    <row r="50" spans="2:24" ht="15.75" thickBot="1" x14ac:dyDescent="0.3">
      <c r="B50" s="87"/>
      <c r="C50" s="88"/>
      <c r="D50" s="88"/>
      <c r="E50" s="88"/>
      <c r="F50" s="88"/>
      <c r="G50" s="88"/>
      <c r="H50" s="89"/>
    </row>
    <row r="51" spans="2:24" x14ac:dyDescent="0.25">
      <c r="B51" s="105" t="s">
        <v>97</v>
      </c>
      <c r="C51" s="105"/>
      <c r="D51" s="105"/>
      <c r="E51" s="105"/>
      <c r="F51" s="105"/>
      <c r="G51" s="105"/>
      <c r="H51" s="105"/>
      <c r="J51" s="105" t="s">
        <v>106</v>
      </c>
      <c r="K51" s="105"/>
      <c r="L51" s="105"/>
      <c r="M51" s="105"/>
      <c r="N51" s="105"/>
      <c r="O51" s="105"/>
      <c r="P51" s="105"/>
      <c r="R51" s="105" t="s">
        <v>74</v>
      </c>
      <c r="S51" s="105"/>
      <c r="T51" s="105"/>
      <c r="U51" s="105"/>
      <c r="V51" s="105"/>
      <c r="W51" s="105"/>
      <c r="X51" s="105"/>
    </row>
    <row r="52" spans="2:24" x14ac:dyDescent="0.25">
      <c r="B52" s="99"/>
      <c r="C52" s="99"/>
      <c r="D52" s="99"/>
      <c r="E52" s="99"/>
      <c r="F52" s="99"/>
      <c r="G52" s="99"/>
      <c r="H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</row>
    <row r="53" spans="2:24" ht="18.75" x14ac:dyDescent="0.3">
      <c r="B53" s="3"/>
      <c r="C53" s="102" t="s">
        <v>73</v>
      </c>
      <c r="D53" s="103"/>
      <c r="E53" s="103"/>
      <c r="F53" s="103"/>
      <c r="G53" s="103"/>
      <c r="H53" s="104"/>
      <c r="J53" s="3"/>
      <c r="K53" s="102" t="s">
        <v>73</v>
      </c>
      <c r="L53" s="103"/>
      <c r="M53" s="103"/>
      <c r="N53" s="103"/>
      <c r="O53" s="103"/>
      <c r="P53" s="104"/>
      <c r="R53" s="15"/>
      <c r="S53" s="102" t="s">
        <v>73</v>
      </c>
      <c r="T53" s="103"/>
      <c r="U53" s="103"/>
      <c r="V53" s="103"/>
      <c r="W53" s="103"/>
      <c r="X53" s="104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0" t="s">
        <v>71</v>
      </c>
      <c r="D55" s="101"/>
      <c r="E55" s="100" t="s">
        <v>72</v>
      </c>
      <c r="F55" s="101"/>
      <c r="G55" s="100" t="s">
        <v>34</v>
      </c>
      <c r="H55" s="101"/>
      <c r="I55" s="34"/>
      <c r="J55" s="33" t="s">
        <v>0</v>
      </c>
      <c r="K55" s="100" t="s">
        <v>71</v>
      </c>
      <c r="L55" s="101"/>
      <c r="M55" s="100" t="s">
        <v>72</v>
      </c>
      <c r="N55" s="101"/>
      <c r="O55" s="100" t="s">
        <v>34</v>
      </c>
      <c r="P55" s="101"/>
      <c r="R55" s="33" t="s">
        <v>0</v>
      </c>
      <c r="S55" s="100" t="s">
        <v>71</v>
      </c>
      <c r="T55" s="101"/>
      <c r="U55" s="100" t="s">
        <v>72</v>
      </c>
      <c r="V55" s="101"/>
      <c r="W55" s="100" t="s">
        <v>34</v>
      </c>
      <c r="X55" s="101"/>
    </row>
    <row r="56" spans="2:24" x14ac:dyDescent="0.25">
      <c r="B56" s="40">
        <f>VLOOKUP($A15,'Date Reference'!$K$6:$L$36,2,FALSE)</f>
        <v>45231</v>
      </c>
      <c r="C56" s="63">
        <v>15</v>
      </c>
      <c r="D56" s="63">
        <v>37.5</v>
      </c>
      <c r="E56" s="63">
        <v>15</v>
      </c>
      <c r="F56" s="63">
        <v>37.5</v>
      </c>
      <c r="G56" s="63">
        <v>10</v>
      </c>
      <c r="H56" s="63">
        <v>30</v>
      </c>
      <c r="I56" s="62"/>
      <c r="J56" s="60">
        <f>VLOOKUP($A15,'Date Reference'!$K$6:$L$36,2,FALSE)</f>
        <v>45231</v>
      </c>
      <c r="K56" s="63">
        <v>15</v>
      </c>
      <c r="L56" s="63">
        <v>22.5</v>
      </c>
      <c r="M56" s="63">
        <v>15</v>
      </c>
      <c r="N56" s="63">
        <v>15</v>
      </c>
      <c r="O56" s="63">
        <v>10</v>
      </c>
      <c r="P56" s="63">
        <v>20</v>
      </c>
      <c r="Q56" s="62"/>
      <c r="R56" s="60">
        <f>VLOOKUP($A15,'Date Reference'!$K$6:$L$36,2,FALSE)</f>
        <v>45231</v>
      </c>
      <c r="S56" s="63">
        <v>15</v>
      </c>
      <c r="T56" s="63">
        <v>30</v>
      </c>
      <c r="U56" s="63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45232</v>
      </c>
      <c r="C57" s="63">
        <v>15</v>
      </c>
      <c r="D57" s="63">
        <v>37.5</v>
      </c>
      <c r="E57" s="63">
        <v>15</v>
      </c>
      <c r="F57" s="63">
        <v>37.5</v>
      </c>
      <c r="G57" s="63">
        <v>10</v>
      </c>
      <c r="H57" s="63">
        <v>30</v>
      </c>
      <c r="I57" s="62"/>
      <c r="J57" s="60">
        <f>VLOOKUP($A16,'Date Reference'!$K$6:$L$36,2,FALSE)</f>
        <v>45232</v>
      </c>
      <c r="K57" s="63">
        <v>15</v>
      </c>
      <c r="L57" s="63">
        <v>22.5</v>
      </c>
      <c r="M57" s="63">
        <v>15</v>
      </c>
      <c r="N57" s="63">
        <v>15</v>
      </c>
      <c r="O57" s="63">
        <v>10</v>
      </c>
      <c r="P57" s="63">
        <v>20</v>
      </c>
      <c r="Q57" s="62"/>
      <c r="R57" s="60">
        <f>VLOOKUP($A16,'Date Reference'!$K$6:$L$36,2,FALSE)</f>
        <v>45232</v>
      </c>
      <c r="S57" s="63">
        <v>15</v>
      </c>
      <c r="T57" s="63">
        <v>30</v>
      </c>
      <c r="U57" s="63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45233</v>
      </c>
      <c r="C58" s="63">
        <v>15</v>
      </c>
      <c r="D58" s="63">
        <v>37.5</v>
      </c>
      <c r="E58" s="63">
        <v>15</v>
      </c>
      <c r="F58" s="63">
        <v>37.5</v>
      </c>
      <c r="G58" s="63">
        <v>10</v>
      </c>
      <c r="H58" s="63">
        <v>30</v>
      </c>
      <c r="I58" s="62"/>
      <c r="J58" s="60">
        <f>VLOOKUP($A17,'Date Reference'!$K$6:$L$36,2,FALSE)</f>
        <v>45233</v>
      </c>
      <c r="K58" s="63">
        <v>15</v>
      </c>
      <c r="L58" s="63">
        <v>22.5</v>
      </c>
      <c r="M58" s="63">
        <v>15</v>
      </c>
      <c r="N58" s="63">
        <v>15</v>
      </c>
      <c r="O58" s="63">
        <v>10</v>
      </c>
      <c r="P58" s="63">
        <v>20</v>
      </c>
      <c r="Q58" s="62"/>
      <c r="R58" s="60">
        <f>VLOOKUP($A17,'Date Reference'!$K$6:$L$36,2,FALSE)</f>
        <v>45233</v>
      </c>
      <c r="S58" s="63">
        <v>22.5</v>
      </c>
      <c r="T58" s="63">
        <v>30</v>
      </c>
      <c r="U58" s="63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45234</v>
      </c>
      <c r="C59" s="63">
        <v>15</v>
      </c>
      <c r="D59" s="63">
        <v>37.5</v>
      </c>
      <c r="E59" s="63">
        <v>15</v>
      </c>
      <c r="F59" s="63">
        <v>37.5</v>
      </c>
      <c r="G59" s="63">
        <v>10</v>
      </c>
      <c r="H59" s="63">
        <v>30</v>
      </c>
      <c r="I59" s="62"/>
      <c r="J59" s="60">
        <f>VLOOKUP($A18,'Date Reference'!$K$6:$L$36,2,FALSE)</f>
        <v>45234</v>
      </c>
      <c r="K59" s="63">
        <v>15</v>
      </c>
      <c r="L59" s="63">
        <v>22.5</v>
      </c>
      <c r="M59" s="63">
        <v>15</v>
      </c>
      <c r="N59" s="63">
        <v>15</v>
      </c>
      <c r="O59" s="63">
        <v>10</v>
      </c>
      <c r="P59" s="63">
        <v>20</v>
      </c>
      <c r="Q59" s="62"/>
      <c r="R59" s="60">
        <f>VLOOKUP($A18,'Date Reference'!$K$6:$L$36,2,FALSE)</f>
        <v>45234</v>
      </c>
      <c r="S59" s="63">
        <v>15</v>
      </c>
      <c r="T59" s="63">
        <v>30</v>
      </c>
      <c r="U59" s="130">
        <v>7.5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45235</v>
      </c>
      <c r="C60" s="63">
        <v>15</v>
      </c>
      <c r="D60" s="63">
        <v>37.5</v>
      </c>
      <c r="E60" s="63">
        <v>15</v>
      </c>
      <c r="F60" s="63">
        <v>37.5</v>
      </c>
      <c r="G60" s="63">
        <v>10</v>
      </c>
      <c r="H60" s="63">
        <v>30</v>
      </c>
      <c r="I60" s="62"/>
      <c r="J60" s="60">
        <f>VLOOKUP($A19,'Date Reference'!$K$6:$L$36,2,FALSE)</f>
        <v>45235</v>
      </c>
      <c r="K60" s="63">
        <v>15</v>
      </c>
      <c r="L60" s="63">
        <v>22.5</v>
      </c>
      <c r="M60" s="63">
        <v>15</v>
      </c>
      <c r="N60" s="63">
        <v>15</v>
      </c>
      <c r="O60" s="63">
        <v>10</v>
      </c>
      <c r="P60" s="63">
        <v>20</v>
      </c>
      <c r="Q60" s="62"/>
      <c r="R60" s="60">
        <f>VLOOKUP($A19,'Date Reference'!$K$6:$L$36,2,FALSE)</f>
        <v>45235</v>
      </c>
      <c r="S60" s="63">
        <v>15</v>
      </c>
      <c r="T60" s="63">
        <v>30</v>
      </c>
      <c r="U60" s="63">
        <v>15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45236</v>
      </c>
      <c r="C61" s="63">
        <v>15</v>
      </c>
      <c r="D61" s="63">
        <v>37.5</v>
      </c>
      <c r="E61" s="63">
        <v>15</v>
      </c>
      <c r="F61" s="63">
        <v>37.5</v>
      </c>
      <c r="G61" s="63">
        <v>10</v>
      </c>
      <c r="H61" s="63">
        <v>30</v>
      </c>
      <c r="I61" s="62"/>
      <c r="J61" s="60">
        <f>VLOOKUP($A20,'Date Reference'!$K$6:$L$36,2,FALSE)</f>
        <v>45236</v>
      </c>
      <c r="K61" s="63">
        <v>15</v>
      </c>
      <c r="L61" s="63">
        <v>22.5</v>
      </c>
      <c r="M61" s="63">
        <v>15</v>
      </c>
      <c r="N61" s="63">
        <v>15</v>
      </c>
      <c r="O61" s="63">
        <v>10</v>
      </c>
      <c r="P61" s="63">
        <v>20</v>
      </c>
      <c r="Q61" s="62"/>
      <c r="R61" s="60">
        <f>VLOOKUP($A20,'Date Reference'!$K$6:$L$36,2,FALSE)</f>
        <v>45236</v>
      </c>
      <c r="S61" s="63">
        <v>15</v>
      </c>
      <c r="T61" s="63">
        <v>30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45237</v>
      </c>
      <c r="C62" s="63">
        <v>15</v>
      </c>
      <c r="D62" s="63">
        <v>37.5</v>
      </c>
      <c r="E62" s="63">
        <v>15</v>
      </c>
      <c r="F62" s="63">
        <v>37.5</v>
      </c>
      <c r="G62" s="63">
        <v>10</v>
      </c>
      <c r="H62" s="63">
        <v>30</v>
      </c>
      <c r="I62" s="62"/>
      <c r="J62" s="60">
        <f>VLOOKUP($A21,'Date Reference'!$K$6:$L$36,2,FALSE)</f>
        <v>45237</v>
      </c>
      <c r="K62" s="63">
        <v>15</v>
      </c>
      <c r="L62" s="63">
        <v>22.5</v>
      </c>
      <c r="M62" s="63">
        <v>15</v>
      </c>
      <c r="N62" s="63">
        <v>15</v>
      </c>
      <c r="O62" s="63">
        <v>10</v>
      </c>
      <c r="P62" s="63">
        <v>20</v>
      </c>
      <c r="Q62" s="62"/>
      <c r="R62" s="60">
        <f>VLOOKUP($A21,'Date Reference'!$K$6:$L$36,2,FALSE)</f>
        <v>45237</v>
      </c>
      <c r="S62" s="63">
        <v>15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45238</v>
      </c>
      <c r="C63" s="63">
        <v>15</v>
      </c>
      <c r="D63" s="63">
        <v>37.5</v>
      </c>
      <c r="E63" s="63">
        <v>15</v>
      </c>
      <c r="F63" s="63">
        <v>45</v>
      </c>
      <c r="G63" s="63">
        <v>10</v>
      </c>
      <c r="H63" s="63">
        <v>30</v>
      </c>
      <c r="I63" s="62"/>
      <c r="J63" s="60">
        <f>VLOOKUP($A22,'Date Reference'!$K$6:$L$36,2,FALSE)</f>
        <v>45238</v>
      </c>
      <c r="K63" s="63">
        <v>15</v>
      </c>
      <c r="L63" s="63">
        <v>22.5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45238</v>
      </c>
      <c r="S63" s="63">
        <v>15</v>
      </c>
      <c r="T63" s="63">
        <v>30</v>
      </c>
      <c r="U63" s="63">
        <v>15</v>
      </c>
      <c r="V63" s="63">
        <v>37.5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45239</v>
      </c>
      <c r="C64" s="63">
        <v>15</v>
      </c>
      <c r="D64" s="63">
        <v>45</v>
      </c>
      <c r="E64" s="63">
        <v>15</v>
      </c>
      <c r="F64" s="63">
        <v>37.5</v>
      </c>
      <c r="G64" s="63">
        <v>10</v>
      </c>
      <c r="H64" s="63">
        <v>30</v>
      </c>
      <c r="I64" s="62"/>
      <c r="J64" s="60">
        <f>VLOOKUP($A23,'Date Reference'!$K$6:$L$36,2,FALSE)</f>
        <v>45239</v>
      </c>
      <c r="K64" s="63">
        <v>15</v>
      </c>
      <c r="L64" s="63">
        <v>22.5</v>
      </c>
      <c r="M64" s="63">
        <v>15</v>
      </c>
      <c r="N64" s="63">
        <v>15</v>
      </c>
      <c r="O64" s="63">
        <v>10</v>
      </c>
      <c r="P64" s="63">
        <v>20</v>
      </c>
      <c r="Q64" s="62"/>
      <c r="R64" s="60">
        <f>VLOOKUP($A23,'Date Reference'!$K$6:$L$36,2,FALSE)</f>
        <v>45239</v>
      </c>
      <c r="S64" s="63">
        <v>15</v>
      </c>
      <c r="T64" s="63">
        <v>30</v>
      </c>
      <c r="U64" s="63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45240</v>
      </c>
      <c r="C65" s="63">
        <v>15</v>
      </c>
      <c r="D65" s="63">
        <v>37.5</v>
      </c>
      <c r="E65" s="63">
        <v>15</v>
      </c>
      <c r="F65" s="63">
        <v>37.5</v>
      </c>
      <c r="G65" s="63">
        <v>10</v>
      </c>
      <c r="H65" s="63">
        <v>30</v>
      </c>
      <c r="I65" s="62"/>
      <c r="J65" s="60">
        <f>VLOOKUP($A24,'Date Reference'!$K$6:$L$36,2,FALSE)</f>
        <v>45240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45240</v>
      </c>
      <c r="S65" s="63">
        <v>15</v>
      </c>
      <c r="T65" s="63">
        <v>30</v>
      </c>
      <c r="U65" s="63">
        <v>15</v>
      </c>
      <c r="V65" s="63">
        <v>22.5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45241</v>
      </c>
      <c r="C66" s="63">
        <v>15</v>
      </c>
      <c r="D66" s="63">
        <v>45</v>
      </c>
      <c r="E66" s="63">
        <v>15</v>
      </c>
      <c r="F66" s="63">
        <v>37.5</v>
      </c>
      <c r="G66" s="63">
        <v>10</v>
      </c>
      <c r="H66" s="63">
        <v>30</v>
      </c>
      <c r="I66" s="62"/>
      <c r="J66" s="60">
        <f>VLOOKUP($A25,'Date Reference'!$K$6:$L$36,2,FALSE)</f>
        <v>45241</v>
      </c>
      <c r="K66" s="63">
        <v>15</v>
      </c>
      <c r="L66" s="130">
        <v>15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45241</v>
      </c>
      <c r="S66" s="63">
        <v>15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45242</v>
      </c>
      <c r="C67" s="63">
        <v>15</v>
      </c>
      <c r="D67" s="63">
        <v>37.5</v>
      </c>
      <c r="E67" s="63">
        <v>15</v>
      </c>
      <c r="F67" s="63">
        <v>37.5</v>
      </c>
      <c r="G67" s="63">
        <v>10</v>
      </c>
      <c r="H67" s="63">
        <v>30</v>
      </c>
      <c r="I67" s="62"/>
      <c r="J67" s="60">
        <f>VLOOKUP($A26,'Date Reference'!$K$6:$L$36,2,FALSE)</f>
        <v>45242</v>
      </c>
      <c r="K67" s="63">
        <v>15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45242</v>
      </c>
      <c r="S67" s="63">
        <v>15</v>
      </c>
      <c r="T67" s="63">
        <v>30</v>
      </c>
      <c r="U67" s="63">
        <v>15</v>
      </c>
      <c r="V67" s="63">
        <v>22.5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45243</v>
      </c>
      <c r="C68" s="63">
        <v>15</v>
      </c>
      <c r="D68" s="63">
        <v>37.5</v>
      </c>
      <c r="E68" s="63">
        <v>15</v>
      </c>
      <c r="F68" s="63">
        <v>37.5</v>
      </c>
      <c r="G68" s="63">
        <v>10</v>
      </c>
      <c r="H68" s="63">
        <v>30</v>
      </c>
      <c r="I68" s="62"/>
      <c r="J68" s="60">
        <f>VLOOKUP($A27,'Date Reference'!$K$6:$L$36,2,FALSE)</f>
        <v>45243</v>
      </c>
      <c r="K68" s="63">
        <v>15</v>
      </c>
      <c r="L68" s="63">
        <v>22.5</v>
      </c>
      <c r="M68" s="63">
        <v>15</v>
      </c>
      <c r="N68" s="63">
        <v>15</v>
      </c>
      <c r="O68" s="63">
        <v>10</v>
      </c>
      <c r="P68" s="63">
        <v>20</v>
      </c>
      <c r="Q68" s="62"/>
      <c r="R68" s="60">
        <f>VLOOKUP($A27,'Date Reference'!$K$6:$L$36,2,FALSE)</f>
        <v>45243</v>
      </c>
      <c r="S68" s="130">
        <v>7.5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45244</v>
      </c>
      <c r="C69" s="63">
        <v>15</v>
      </c>
      <c r="D69" s="63">
        <v>37.5</v>
      </c>
      <c r="E69" s="63">
        <v>15</v>
      </c>
      <c r="F69" s="63">
        <v>37.5</v>
      </c>
      <c r="G69" s="63">
        <v>10</v>
      </c>
      <c r="H69" s="63">
        <v>30</v>
      </c>
      <c r="I69" s="62"/>
      <c r="J69" s="60">
        <f>VLOOKUP($A28,'Date Reference'!$K$6:$L$36,2,FALSE)</f>
        <v>45244</v>
      </c>
      <c r="K69" s="63">
        <v>15</v>
      </c>
      <c r="L69" s="63">
        <v>22.5</v>
      </c>
      <c r="M69" s="63">
        <v>15</v>
      </c>
      <c r="N69" s="63">
        <v>22.5</v>
      </c>
      <c r="O69" s="63">
        <v>10</v>
      </c>
      <c r="P69" s="63">
        <v>30</v>
      </c>
      <c r="Q69" s="62"/>
      <c r="R69" s="60">
        <f>VLOOKUP($A28,'Date Reference'!$K$6:$L$36,2,FALSE)</f>
        <v>45244</v>
      </c>
      <c r="S69" s="63">
        <v>22.5</v>
      </c>
      <c r="T69" s="63">
        <v>37.5</v>
      </c>
      <c r="U69" s="63">
        <v>15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45245</v>
      </c>
      <c r="C70" s="63">
        <v>15</v>
      </c>
      <c r="D70" s="63">
        <v>37.5</v>
      </c>
      <c r="E70" s="63">
        <v>15</v>
      </c>
      <c r="F70" s="63">
        <v>37.5</v>
      </c>
      <c r="G70" s="63">
        <v>10</v>
      </c>
      <c r="H70" s="63">
        <v>30</v>
      </c>
      <c r="I70" s="62"/>
      <c r="J70" s="60">
        <f>VLOOKUP($A29,'Date Reference'!$K$6:$L$36,2,FALSE)</f>
        <v>45245</v>
      </c>
      <c r="K70" s="63">
        <v>15</v>
      </c>
      <c r="L70" s="63">
        <v>22.5</v>
      </c>
      <c r="M70" s="63">
        <v>15</v>
      </c>
      <c r="N70" s="63">
        <v>15</v>
      </c>
      <c r="O70" s="63">
        <v>10</v>
      </c>
      <c r="P70" s="63">
        <v>20</v>
      </c>
      <c r="Q70" s="62"/>
      <c r="R70" s="60">
        <f>VLOOKUP($A29,'Date Reference'!$K$6:$L$36,2,FALSE)</f>
        <v>45245</v>
      </c>
      <c r="S70" s="63">
        <v>15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45246</v>
      </c>
      <c r="C71" s="63">
        <v>15</v>
      </c>
      <c r="D71" s="63">
        <v>37.5</v>
      </c>
      <c r="E71" s="63">
        <v>15</v>
      </c>
      <c r="F71" s="63">
        <v>37.5</v>
      </c>
      <c r="G71" s="63">
        <v>10</v>
      </c>
      <c r="H71" s="63">
        <v>30</v>
      </c>
      <c r="I71" s="62"/>
      <c r="J71" s="60">
        <f>VLOOKUP($A30,'Date Reference'!$K$6:$L$36,2,FALSE)</f>
        <v>45246</v>
      </c>
      <c r="K71" s="63">
        <v>15</v>
      </c>
      <c r="L71" s="63">
        <v>22.5</v>
      </c>
      <c r="M71" s="63">
        <v>15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45246</v>
      </c>
      <c r="S71" s="63">
        <v>15</v>
      </c>
      <c r="T71" s="63">
        <v>30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45247</v>
      </c>
      <c r="C72" s="130">
        <v>7.5</v>
      </c>
      <c r="D72" s="63">
        <v>45</v>
      </c>
      <c r="E72" s="63">
        <v>15</v>
      </c>
      <c r="F72" s="63">
        <v>37.5</v>
      </c>
      <c r="G72" s="63">
        <v>10</v>
      </c>
      <c r="H72" s="63">
        <v>30</v>
      </c>
      <c r="I72" s="62"/>
      <c r="J72" s="60">
        <f>VLOOKUP($A31,'Date Reference'!$K$6:$L$36,2,FALSE)</f>
        <v>45247</v>
      </c>
      <c r="K72" s="63">
        <v>15</v>
      </c>
      <c r="L72" s="63">
        <v>22.5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45247</v>
      </c>
      <c r="S72" s="63">
        <v>22.5</v>
      </c>
      <c r="T72" s="63">
        <v>37.5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45248</v>
      </c>
      <c r="C73" s="63">
        <v>15</v>
      </c>
      <c r="D73" s="63">
        <v>37.5</v>
      </c>
      <c r="E73" s="63">
        <v>15</v>
      </c>
      <c r="F73" s="63">
        <v>37.5</v>
      </c>
      <c r="G73" s="63">
        <v>10</v>
      </c>
      <c r="H73" s="63">
        <v>30</v>
      </c>
      <c r="I73" s="62"/>
      <c r="J73" s="60">
        <f>VLOOKUP($A32,'Date Reference'!$K$6:$L$36,2,FALSE)</f>
        <v>45248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45248</v>
      </c>
      <c r="S73" s="63">
        <v>15</v>
      </c>
      <c r="T73" s="63">
        <v>30</v>
      </c>
      <c r="U73" s="63">
        <v>15</v>
      </c>
      <c r="V73" s="63">
        <v>22.5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45249</v>
      </c>
      <c r="C74" s="63">
        <v>15</v>
      </c>
      <c r="D74" s="63">
        <v>37.5</v>
      </c>
      <c r="E74" s="63">
        <v>15</v>
      </c>
      <c r="F74" s="63">
        <v>37.5</v>
      </c>
      <c r="G74" s="63">
        <v>10</v>
      </c>
      <c r="H74" s="63">
        <v>30</v>
      </c>
      <c r="I74" s="62"/>
      <c r="J74" s="60">
        <f>VLOOKUP($A33,'Date Reference'!$K$6:$L$36,2,FALSE)</f>
        <v>45249</v>
      </c>
      <c r="K74" s="63">
        <v>15</v>
      </c>
      <c r="L74" s="63">
        <v>22.5</v>
      </c>
      <c r="M74" s="63">
        <v>15</v>
      </c>
      <c r="N74" s="63">
        <v>15</v>
      </c>
      <c r="O74" s="63">
        <v>10</v>
      </c>
      <c r="P74" s="63">
        <v>20</v>
      </c>
      <c r="Q74" s="62"/>
      <c r="R74" s="60">
        <f>VLOOKUP($A33,'Date Reference'!$K$6:$L$36,2,FALSE)</f>
        <v>45249</v>
      </c>
      <c r="S74" s="63">
        <v>15</v>
      </c>
      <c r="T74" s="63">
        <v>30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45250</v>
      </c>
      <c r="C75" s="63">
        <v>15</v>
      </c>
      <c r="D75" s="63">
        <v>37.5</v>
      </c>
      <c r="E75" s="63">
        <v>15</v>
      </c>
      <c r="F75" s="63">
        <v>37.5</v>
      </c>
      <c r="G75" s="63">
        <v>10</v>
      </c>
      <c r="H75" s="63">
        <v>30</v>
      </c>
      <c r="I75" s="62"/>
      <c r="J75" s="60">
        <f>VLOOKUP($A34,'Date Reference'!$K$6:$L$36,2,FALSE)</f>
        <v>45250</v>
      </c>
      <c r="K75" s="63">
        <v>15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45250</v>
      </c>
      <c r="S75" s="63">
        <v>15</v>
      </c>
      <c r="T75" s="63">
        <v>30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45251</v>
      </c>
      <c r="C76" s="63">
        <v>22.5</v>
      </c>
      <c r="D76" s="63">
        <v>37.5</v>
      </c>
      <c r="E76" s="63">
        <v>15</v>
      </c>
      <c r="F76" s="63">
        <v>37.5</v>
      </c>
      <c r="G76" s="63">
        <v>10</v>
      </c>
      <c r="H76" s="63">
        <v>30</v>
      </c>
      <c r="I76" s="62"/>
      <c r="J76" s="60">
        <f>VLOOKUP($A35,'Date Reference'!$K$6:$L$36,2,FALSE)</f>
        <v>45251</v>
      </c>
      <c r="K76" s="63">
        <v>15</v>
      </c>
      <c r="L76" s="63">
        <v>22.5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45251</v>
      </c>
      <c r="S76" s="63">
        <v>15</v>
      </c>
      <c r="T76" s="63">
        <v>37.5</v>
      </c>
      <c r="U76" s="63">
        <v>15</v>
      </c>
      <c r="V76" s="63">
        <v>22.5</v>
      </c>
      <c r="W76" s="63">
        <v>20</v>
      </c>
      <c r="X76" s="63">
        <v>20</v>
      </c>
    </row>
    <row r="77" spans="2:24" x14ac:dyDescent="0.25">
      <c r="B77" s="40">
        <f>VLOOKUP($A36,'Date Reference'!$K$6:$L$36,2,FALSE)</f>
        <v>45252</v>
      </c>
      <c r="C77" s="63">
        <v>15</v>
      </c>
      <c r="D77" s="63">
        <v>37.5</v>
      </c>
      <c r="E77" s="63">
        <v>15</v>
      </c>
      <c r="F77" s="63">
        <v>37.5</v>
      </c>
      <c r="G77" s="63">
        <v>10</v>
      </c>
      <c r="H77" s="63">
        <v>30</v>
      </c>
      <c r="I77" s="62"/>
      <c r="J77" s="60">
        <f>VLOOKUP($A36,'Date Reference'!$K$6:$L$36,2,FALSE)</f>
        <v>45252</v>
      </c>
      <c r="K77" s="63">
        <v>15</v>
      </c>
      <c r="L77" s="63">
        <v>22.5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45252</v>
      </c>
      <c r="S77" s="63">
        <v>15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45253</v>
      </c>
      <c r="C78" s="63">
        <v>15</v>
      </c>
      <c r="D78" s="63">
        <v>37.5</v>
      </c>
      <c r="E78" s="63">
        <v>15</v>
      </c>
      <c r="F78" s="63">
        <v>37.5</v>
      </c>
      <c r="G78" s="63">
        <v>10</v>
      </c>
      <c r="H78" s="63">
        <v>30</v>
      </c>
      <c r="I78" s="62"/>
      <c r="J78" s="60">
        <f>VLOOKUP($A37,'Date Reference'!$K$6:$L$36,2,FALSE)</f>
        <v>45253</v>
      </c>
      <c r="K78" s="63">
        <v>15</v>
      </c>
      <c r="L78" s="63">
        <v>22.5</v>
      </c>
      <c r="M78" s="63">
        <v>15</v>
      </c>
      <c r="N78" s="63">
        <v>15</v>
      </c>
      <c r="O78" s="63">
        <v>10</v>
      </c>
      <c r="P78" s="63">
        <v>20</v>
      </c>
      <c r="Q78" s="62"/>
      <c r="R78" s="60">
        <f>VLOOKUP($A37,'Date Reference'!$K$6:$L$36,2,FALSE)</f>
        <v>45253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45254</v>
      </c>
      <c r="C79" s="63">
        <v>22.5</v>
      </c>
      <c r="D79" s="63">
        <v>37.5</v>
      </c>
      <c r="E79" s="63">
        <v>15</v>
      </c>
      <c r="F79" s="63">
        <v>37.5</v>
      </c>
      <c r="G79" s="63">
        <v>10</v>
      </c>
      <c r="H79" s="63">
        <v>30</v>
      </c>
      <c r="I79" s="62"/>
      <c r="J79" s="60">
        <f>VLOOKUP($A38,'Date Reference'!$K$6:$L$36,2,FALSE)</f>
        <v>45254</v>
      </c>
      <c r="K79" s="63">
        <v>15</v>
      </c>
      <c r="L79" s="63">
        <v>22.5</v>
      </c>
      <c r="M79" s="63">
        <v>15</v>
      </c>
      <c r="N79" s="63">
        <v>15</v>
      </c>
      <c r="O79" s="63">
        <v>10</v>
      </c>
      <c r="P79" s="63">
        <v>20</v>
      </c>
      <c r="Q79" s="62"/>
      <c r="R79" s="60">
        <f>VLOOKUP($A38,'Date Reference'!$K$6:$L$36,2,FALSE)</f>
        <v>45254</v>
      </c>
      <c r="S79" s="63">
        <v>15</v>
      </c>
      <c r="T79" s="63">
        <v>37.5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45255</v>
      </c>
      <c r="C80" s="63">
        <v>15</v>
      </c>
      <c r="D80" s="63">
        <v>37.5</v>
      </c>
      <c r="E80" s="63">
        <v>15</v>
      </c>
      <c r="F80" s="63">
        <v>37.5</v>
      </c>
      <c r="G80" s="63">
        <v>10</v>
      </c>
      <c r="H80" s="63">
        <v>40</v>
      </c>
      <c r="I80" s="62"/>
      <c r="J80" s="60">
        <f>VLOOKUP($A39,'Date Reference'!$K$6:$L$36,2,FALSE)</f>
        <v>45255</v>
      </c>
      <c r="K80" s="63">
        <v>15</v>
      </c>
      <c r="L80" s="63">
        <v>22.5</v>
      </c>
      <c r="M80" s="63">
        <v>15</v>
      </c>
      <c r="N80" s="63">
        <v>15</v>
      </c>
      <c r="O80" s="63">
        <v>10</v>
      </c>
      <c r="P80" s="63">
        <v>20</v>
      </c>
      <c r="Q80" s="62"/>
      <c r="R80" s="60">
        <f>VLOOKUP($A39,'Date Reference'!$K$6:$L$36,2,FALSE)</f>
        <v>45255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45256</v>
      </c>
      <c r="C81" s="63">
        <v>15</v>
      </c>
      <c r="D81" s="63">
        <v>37.5</v>
      </c>
      <c r="E81" s="63">
        <v>15</v>
      </c>
      <c r="F81" s="63">
        <v>45</v>
      </c>
      <c r="G81" s="63">
        <v>20</v>
      </c>
      <c r="H81" s="63">
        <v>40</v>
      </c>
      <c r="I81" s="62"/>
      <c r="J81" s="60">
        <f>VLOOKUP($A40,'Date Reference'!$K$6:$L$36,2,FALSE)</f>
        <v>45256</v>
      </c>
      <c r="K81" s="63">
        <v>15</v>
      </c>
      <c r="L81" s="63">
        <v>22.5</v>
      </c>
      <c r="M81" s="63">
        <v>15</v>
      </c>
      <c r="N81" s="63">
        <v>15</v>
      </c>
      <c r="O81" s="63">
        <v>10</v>
      </c>
      <c r="P81" s="63">
        <v>20</v>
      </c>
      <c r="Q81" s="62"/>
      <c r="R81" s="60">
        <f>VLOOKUP($A40,'Date Reference'!$K$6:$L$36,2,FALSE)</f>
        <v>45256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45257</v>
      </c>
      <c r="C82" s="63">
        <v>15</v>
      </c>
      <c r="D82" s="63">
        <v>37.5</v>
      </c>
      <c r="E82" s="63">
        <v>15</v>
      </c>
      <c r="F82" s="63">
        <v>37.5</v>
      </c>
      <c r="G82" s="63">
        <v>20</v>
      </c>
      <c r="H82" s="130">
        <v>20</v>
      </c>
      <c r="I82" s="62"/>
      <c r="J82" s="60">
        <f>VLOOKUP($A41,'Date Reference'!$K$6:$L$36,2,FALSE)</f>
        <v>45257</v>
      </c>
      <c r="K82" s="63">
        <v>15</v>
      </c>
      <c r="L82" s="130">
        <v>15</v>
      </c>
      <c r="M82" s="63">
        <v>15</v>
      </c>
      <c r="N82" s="63">
        <v>15</v>
      </c>
      <c r="O82" s="63">
        <v>10</v>
      </c>
      <c r="P82" s="63">
        <v>30</v>
      </c>
      <c r="Q82" s="62"/>
      <c r="R82" s="60">
        <f>VLOOKUP($A41,'Date Reference'!$K$6:$L$36,2,FALSE)</f>
        <v>45257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45258</v>
      </c>
      <c r="C83" s="63">
        <v>15</v>
      </c>
      <c r="D83" s="63">
        <v>37.5</v>
      </c>
      <c r="E83" s="63">
        <v>15</v>
      </c>
      <c r="F83" s="63">
        <v>37.5</v>
      </c>
      <c r="G83" s="63">
        <v>10</v>
      </c>
      <c r="H83" s="63">
        <v>30</v>
      </c>
      <c r="I83" s="62"/>
      <c r="J83" s="60">
        <f>VLOOKUP($A42,'Date Reference'!$K$6:$L$36,2,FALSE)</f>
        <v>45258</v>
      </c>
      <c r="K83" s="63">
        <v>15</v>
      </c>
      <c r="L83" s="63">
        <v>30</v>
      </c>
      <c r="M83" s="63">
        <v>15</v>
      </c>
      <c r="N83" s="63">
        <v>15</v>
      </c>
      <c r="O83" s="63">
        <v>10</v>
      </c>
      <c r="P83" s="63">
        <v>20</v>
      </c>
      <c r="Q83" s="62"/>
      <c r="R83" s="60">
        <f>VLOOKUP($A42,'Date Reference'!$K$6:$L$36,2,FALSE)</f>
        <v>45258</v>
      </c>
      <c r="S83" s="63">
        <v>15</v>
      </c>
      <c r="T83" s="63">
        <v>37.5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45259</v>
      </c>
      <c r="C84" s="63">
        <v>15</v>
      </c>
      <c r="D84" s="63">
        <v>37.5</v>
      </c>
      <c r="E84" s="63">
        <v>15</v>
      </c>
      <c r="F84" s="63">
        <v>37.5</v>
      </c>
      <c r="G84" s="63">
        <v>10</v>
      </c>
      <c r="H84" s="63">
        <v>30</v>
      </c>
      <c r="I84" s="62"/>
      <c r="J84" s="60">
        <f>VLOOKUP($A43,'Date Reference'!$K$6:$L$36,2,FALSE)</f>
        <v>45259</v>
      </c>
      <c r="K84" s="63">
        <v>22.5</v>
      </c>
      <c r="L84" s="130">
        <v>15</v>
      </c>
      <c r="M84" s="63">
        <v>15</v>
      </c>
      <c r="N84" s="63">
        <v>15</v>
      </c>
      <c r="O84" s="63">
        <v>10</v>
      </c>
      <c r="P84" s="63">
        <v>20</v>
      </c>
      <c r="Q84" s="62"/>
      <c r="R84" s="60">
        <f>VLOOKUP($A43,'Date Reference'!$K$6:$L$36,2,FALSE)</f>
        <v>45259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45260</v>
      </c>
      <c r="C85" s="63">
        <v>15</v>
      </c>
      <c r="D85" s="63">
        <v>37.5</v>
      </c>
      <c r="E85" s="63">
        <v>15</v>
      </c>
      <c r="F85" s="63">
        <v>37.5</v>
      </c>
      <c r="G85" s="63">
        <v>10</v>
      </c>
      <c r="H85" s="63">
        <v>30</v>
      </c>
      <c r="I85" s="62"/>
      <c r="J85" s="60">
        <f>VLOOKUP($A44,'Date Reference'!$K$6:$L$36,2,FALSE)</f>
        <v>45260</v>
      </c>
      <c r="K85" s="63">
        <v>15</v>
      </c>
      <c r="L85" s="63">
        <v>22.5</v>
      </c>
      <c r="M85" s="63">
        <v>15</v>
      </c>
      <c r="N85" s="63">
        <v>22.5</v>
      </c>
      <c r="O85" s="63">
        <v>10</v>
      </c>
      <c r="P85" s="63">
        <v>20</v>
      </c>
      <c r="Q85" s="62"/>
      <c r="R85" s="60">
        <f>VLOOKUP($A44,'Date Reference'!$K$6:$L$36,2,FALSE)</f>
        <v>45260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 t="str">
        <f>VLOOKUP($A45,'Date Reference'!$K$6:$L$36,2,FALSE)</f>
        <v/>
      </c>
      <c r="C86" s="63"/>
      <c r="D86" s="63"/>
      <c r="E86" s="63"/>
      <c r="F86" s="63"/>
      <c r="G86" s="63"/>
      <c r="H86" s="63"/>
      <c r="J86" s="40" t="str">
        <f>VLOOKUP($A45,'Date Reference'!$K$6:$L$36,2,FALSE)</f>
        <v/>
      </c>
      <c r="K86" s="63"/>
      <c r="L86" s="63"/>
      <c r="M86" s="63"/>
      <c r="N86" s="63"/>
      <c r="O86" s="63"/>
      <c r="P86" s="64"/>
      <c r="R86" s="40" t="str">
        <f>VLOOKUP($A45,'Date Reference'!$K$6:$L$36,2,FALSE)</f>
        <v/>
      </c>
      <c r="S86" s="63"/>
      <c r="T86" s="63"/>
      <c r="U86" s="63"/>
      <c r="V86" s="63"/>
      <c r="W86" s="63"/>
      <c r="X86" s="63"/>
    </row>
    <row r="87" spans="2:24" ht="16.5" thickBot="1" x14ac:dyDescent="0.3">
      <c r="B87" s="31" t="s">
        <v>75</v>
      </c>
      <c r="C87" s="58">
        <f>SUM(C56:C86)-SUMIF($B$56:$B$86,"",C56:C86)</f>
        <v>457.5</v>
      </c>
      <c r="D87" s="58">
        <f t="shared" ref="D87:H87" si="7">SUM(D56:D86)-SUMIF($B$56:$B$86,"",D56:D86)</f>
        <v>1147.5</v>
      </c>
      <c r="E87" s="58">
        <f t="shared" si="7"/>
        <v>450</v>
      </c>
      <c r="F87" s="58">
        <f t="shared" si="7"/>
        <v>1140</v>
      </c>
      <c r="G87" s="58">
        <f t="shared" si="7"/>
        <v>320</v>
      </c>
      <c r="H87" s="58">
        <f t="shared" si="7"/>
        <v>910</v>
      </c>
      <c r="J87" s="31" t="s">
        <v>75</v>
      </c>
      <c r="K87" s="58">
        <f>SUM(K56:K86)-SUMIF($J$56:$J$86,"",K56:K86)</f>
        <v>457.5</v>
      </c>
      <c r="L87" s="58">
        <f t="shared" ref="L87:P87" si="8">SUM(L56:L86)-SUMIF($J$56:$J$86,"",L56:L86)</f>
        <v>660</v>
      </c>
      <c r="M87" s="58">
        <f t="shared" si="8"/>
        <v>450</v>
      </c>
      <c r="N87" s="58">
        <f t="shared" si="8"/>
        <v>465</v>
      </c>
      <c r="O87" s="58">
        <f t="shared" si="8"/>
        <v>300</v>
      </c>
      <c r="P87" s="58">
        <f t="shared" si="8"/>
        <v>620</v>
      </c>
      <c r="Q87" s="4"/>
      <c r="R87" s="31" t="s">
        <v>75</v>
      </c>
      <c r="S87" s="58">
        <f>SUM(S56:S86)-SUMIF($S$56:$S$86,"",S56:S86)</f>
        <v>465</v>
      </c>
      <c r="T87" s="58">
        <f t="shared" ref="T87:X87" si="9">SUM(T56:T86)-SUMIF($S$56:$S$86,"",T56:T86)</f>
        <v>937.5</v>
      </c>
      <c r="U87" s="58">
        <f t="shared" si="9"/>
        <v>442.5</v>
      </c>
      <c r="V87" s="58">
        <f t="shared" si="9"/>
        <v>690</v>
      </c>
      <c r="W87" s="58">
        <f t="shared" si="9"/>
        <v>310</v>
      </c>
      <c r="X87" s="58">
        <f t="shared" si="9"/>
        <v>600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4" t="s">
        <v>108</v>
      </c>
      <c r="C90" s="85"/>
      <c r="D90" s="85"/>
      <c r="E90" s="85"/>
      <c r="F90" s="85"/>
      <c r="G90" s="85"/>
      <c r="H90" s="86"/>
    </row>
    <row r="91" spans="2:24" ht="15.75" thickBot="1" x14ac:dyDescent="0.3">
      <c r="B91" s="87"/>
      <c r="C91" s="88"/>
      <c r="D91" s="88"/>
      <c r="E91" s="88"/>
      <c r="F91" s="88"/>
      <c r="G91" s="88"/>
      <c r="H91" s="89"/>
    </row>
    <row r="92" spans="2:24" x14ac:dyDescent="0.25">
      <c r="B92" s="105" t="s">
        <v>98</v>
      </c>
      <c r="C92" s="105"/>
      <c r="D92" s="105"/>
      <c r="E92" s="105"/>
      <c r="F92" s="105"/>
      <c r="G92" s="105"/>
      <c r="H92" s="105"/>
      <c r="J92" s="105" t="s">
        <v>109</v>
      </c>
      <c r="K92" s="105"/>
      <c r="L92" s="105"/>
      <c r="M92" s="105"/>
      <c r="N92" s="105"/>
      <c r="O92" s="105"/>
      <c r="P92" s="105"/>
      <c r="R92" s="105" t="s">
        <v>45</v>
      </c>
      <c r="S92" s="105"/>
      <c r="T92" s="105"/>
      <c r="U92" s="105"/>
      <c r="V92" s="105"/>
      <c r="W92" s="105"/>
      <c r="X92" s="105"/>
    </row>
    <row r="93" spans="2:24" x14ac:dyDescent="0.25">
      <c r="B93" s="99"/>
      <c r="C93" s="99"/>
      <c r="D93" s="99"/>
      <c r="E93" s="99"/>
      <c r="F93" s="99"/>
      <c r="G93" s="99"/>
      <c r="H93" s="99"/>
      <c r="J93" s="99"/>
      <c r="K93" s="99"/>
      <c r="L93" s="99"/>
      <c r="M93" s="99"/>
      <c r="N93" s="99"/>
      <c r="O93" s="99"/>
      <c r="P93" s="99"/>
      <c r="R93" s="99"/>
      <c r="S93" s="99"/>
      <c r="T93" s="99"/>
      <c r="U93" s="99"/>
      <c r="V93" s="99"/>
      <c r="W93" s="99"/>
      <c r="X93" s="99"/>
    </row>
    <row r="94" spans="2:24" ht="18.75" x14ac:dyDescent="0.3">
      <c r="B94" s="3"/>
      <c r="C94" s="102" t="s">
        <v>73</v>
      </c>
      <c r="D94" s="103"/>
      <c r="E94" s="103"/>
      <c r="F94" s="103"/>
      <c r="G94" s="103"/>
      <c r="H94" s="104"/>
      <c r="J94" s="3"/>
      <c r="K94" s="102" t="s">
        <v>73</v>
      </c>
      <c r="L94" s="103"/>
      <c r="M94" s="103"/>
      <c r="N94" s="103"/>
      <c r="O94" s="103"/>
      <c r="P94" s="104"/>
      <c r="R94" s="15"/>
      <c r="S94" s="102" t="s">
        <v>73</v>
      </c>
      <c r="T94" s="103"/>
      <c r="U94" s="103"/>
      <c r="V94" s="103"/>
      <c r="W94" s="103"/>
      <c r="X94" s="104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0" t="s">
        <v>71</v>
      </c>
      <c r="D96" s="101"/>
      <c r="E96" s="100" t="s">
        <v>72</v>
      </c>
      <c r="F96" s="101"/>
      <c r="G96" s="100" t="s">
        <v>34</v>
      </c>
      <c r="H96" s="101"/>
      <c r="I96" s="34"/>
      <c r="J96" s="33" t="s">
        <v>0</v>
      </c>
      <c r="K96" s="100" t="s">
        <v>71</v>
      </c>
      <c r="L96" s="101"/>
      <c r="M96" s="100" t="s">
        <v>72</v>
      </c>
      <c r="N96" s="101"/>
      <c r="O96" s="100" t="s">
        <v>34</v>
      </c>
      <c r="P96" s="101"/>
      <c r="R96" s="33" t="s">
        <v>0</v>
      </c>
      <c r="S96" s="100" t="s">
        <v>71</v>
      </c>
      <c r="T96" s="101"/>
      <c r="U96" s="100" t="s">
        <v>72</v>
      </c>
      <c r="V96" s="101"/>
      <c r="W96" s="100" t="s">
        <v>34</v>
      </c>
      <c r="X96" s="101"/>
    </row>
    <row r="97" spans="2:24" x14ac:dyDescent="0.25">
      <c r="B97" s="40">
        <f>VLOOKUP($A15,'Date Reference'!$K$6:$L$36,2,FALSE)</f>
        <v>45231</v>
      </c>
      <c r="C97" s="63">
        <v>7.5</v>
      </c>
      <c r="D97" s="63">
        <v>15</v>
      </c>
      <c r="E97" s="63">
        <v>7.5</v>
      </c>
      <c r="F97" s="63">
        <v>15</v>
      </c>
      <c r="G97" s="63">
        <v>10</v>
      </c>
      <c r="H97" s="63">
        <v>10</v>
      </c>
      <c r="I97" s="62"/>
      <c r="J97" s="60">
        <f>VLOOKUP($A15,'Date Reference'!$K$6:$L$36,2,FALSE)</f>
        <v>45231</v>
      </c>
      <c r="K97" s="63">
        <v>7.5</v>
      </c>
      <c r="L97" s="64">
        <v>15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45231</v>
      </c>
      <c r="S97" s="63">
        <v>15</v>
      </c>
      <c r="T97" s="130">
        <v>67.5</v>
      </c>
      <c r="U97" s="64">
        <v>15</v>
      </c>
      <c r="V97" s="80">
        <v>75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45232</v>
      </c>
      <c r="C98" s="63">
        <v>7.5</v>
      </c>
      <c r="D98" s="63">
        <v>15</v>
      </c>
      <c r="E98" s="63">
        <v>7.5</v>
      </c>
      <c r="F98" s="63">
        <v>15</v>
      </c>
      <c r="G98" s="63">
        <v>10</v>
      </c>
      <c r="H98" s="63">
        <v>10</v>
      </c>
      <c r="I98" s="62"/>
      <c r="J98" s="60">
        <f>VLOOKUP($A16,'Date Reference'!$K$6:$L$36,2,FALSE)</f>
        <v>45232</v>
      </c>
      <c r="K98" s="63">
        <v>7.5</v>
      </c>
      <c r="L98" s="64">
        <v>15</v>
      </c>
      <c r="M98" s="63">
        <v>7.5</v>
      </c>
      <c r="N98" s="64">
        <v>15</v>
      </c>
      <c r="O98" s="63">
        <v>10</v>
      </c>
      <c r="P98" s="63">
        <v>10</v>
      </c>
      <c r="Q98" s="62"/>
      <c r="R98" s="60">
        <f>VLOOKUP($A16,'Date Reference'!$K$6:$L$36,2,FALSE)</f>
        <v>45232</v>
      </c>
      <c r="S98" s="63">
        <v>15</v>
      </c>
      <c r="T98" s="130">
        <v>67.5</v>
      </c>
      <c r="U98" s="64">
        <v>15</v>
      </c>
      <c r="V98" s="130">
        <v>67.5</v>
      </c>
      <c r="W98" s="63">
        <v>10</v>
      </c>
      <c r="X98" s="63">
        <v>80</v>
      </c>
    </row>
    <row r="99" spans="2:24" x14ac:dyDescent="0.25">
      <c r="B99" s="40">
        <f>VLOOKUP($A17,'Date Reference'!$K$6:$L$36,2,FALSE)</f>
        <v>45233</v>
      </c>
      <c r="C99" s="63">
        <v>7.5</v>
      </c>
      <c r="D99" s="63">
        <v>15</v>
      </c>
      <c r="E99" s="63">
        <v>7.5</v>
      </c>
      <c r="F99" s="63">
        <v>15</v>
      </c>
      <c r="G99" s="63">
        <v>10</v>
      </c>
      <c r="H99" s="63">
        <v>10</v>
      </c>
      <c r="I99" s="62"/>
      <c r="J99" s="60">
        <f>VLOOKUP($A17,'Date Reference'!$K$6:$L$36,2,FALSE)</f>
        <v>45233</v>
      </c>
      <c r="K99" s="63">
        <v>7.5</v>
      </c>
      <c r="L99" s="64">
        <v>15</v>
      </c>
      <c r="M99" s="63">
        <v>7.5</v>
      </c>
      <c r="N99" s="64">
        <v>15</v>
      </c>
      <c r="O99" s="63">
        <v>10</v>
      </c>
      <c r="P99" s="63">
        <v>10</v>
      </c>
      <c r="Q99" s="62"/>
      <c r="R99" s="60">
        <f>VLOOKUP($A17,'Date Reference'!$K$6:$L$36,2,FALSE)</f>
        <v>45233</v>
      </c>
      <c r="S99" s="63">
        <v>15</v>
      </c>
      <c r="T99" s="130">
        <v>67.5</v>
      </c>
      <c r="U99" s="64">
        <v>15</v>
      </c>
      <c r="V99" s="130">
        <v>67.5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45234</v>
      </c>
      <c r="C100" s="63">
        <v>15</v>
      </c>
      <c r="D100" s="130">
        <v>7.5</v>
      </c>
      <c r="E100" s="63">
        <v>7.5</v>
      </c>
      <c r="F100" s="63">
        <v>15</v>
      </c>
      <c r="G100" s="63">
        <v>10</v>
      </c>
      <c r="H100" s="63">
        <v>10</v>
      </c>
      <c r="I100" s="62"/>
      <c r="J100" s="60">
        <f>VLOOKUP($A18,'Date Reference'!$K$6:$L$36,2,FALSE)</f>
        <v>45234</v>
      </c>
      <c r="K100" s="63">
        <v>15</v>
      </c>
      <c r="L100" s="64">
        <v>7.5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45234</v>
      </c>
      <c r="S100" s="63">
        <v>15</v>
      </c>
      <c r="T100" s="63">
        <v>75</v>
      </c>
      <c r="U100" s="64">
        <v>15</v>
      </c>
      <c r="V100" s="80">
        <v>75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45235</v>
      </c>
      <c r="C101" s="63">
        <v>15</v>
      </c>
      <c r="D101" s="130">
        <v>7.5</v>
      </c>
      <c r="E101" s="63">
        <v>7.5</v>
      </c>
      <c r="F101" s="63">
        <v>15</v>
      </c>
      <c r="G101" s="63">
        <v>10</v>
      </c>
      <c r="H101" s="63">
        <v>10</v>
      </c>
      <c r="I101" s="62"/>
      <c r="J101" s="60">
        <f>VLOOKUP($A19,'Date Reference'!$K$6:$L$36,2,FALSE)</f>
        <v>45235</v>
      </c>
      <c r="K101" s="63">
        <v>7.5</v>
      </c>
      <c r="L101" s="63">
        <v>15</v>
      </c>
      <c r="M101" s="63">
        <v>15</v>
      </c>
      <c r="N101" s="63">
        <v>7.5</v>
      </c>
      <c r="O101" s="63">
        <v>10</v>
      </c>
      <c r="P101" s="63">
        <v>10</v>
      </c>
      <c r="Q101" s="62"/>
      <c r="R101" s="60">
        <f>VLOOKUP($A19,'Date Reference'!$K$6:$L$36,2,FALSE)</f>
        <v>45235</v>
      </c>
      <c r="S101" s="63">
        <v>15</v>
      </c>
      <c r="T101" s="63">
        <v>75</v>
      </c>
      <c r="U101" s="130">
        <v>7.5</v>
      </c>
      <c r="V101" s="1">
        <v>82.5</v>
      </c>
      <c r="W101" s="63">
        <v>10</v>
      </c>
      <c r="X101" s="63">
        <v>80</v>
      </c>
    </row>
    <row r="102" spans="2:24" x14ac:dyDescent="0.25">
      <c r="B102" s="40">
        <f>VLOOKUP($A20,'Date Reference'!$K$6:$L$36,2,FALSE)</f>
        <v>45236</v>
      </c>
      <c r="C102" s="63">
        <v>7.5</v>
      </c>
      <c r="D102" s="63">
        <v>15</v>
      </c>
      <c r="E102" s="63">
        <v>7.5</v>
      </c>
      <c r="F102" s="63">
        <v>15</v>
      </c>
      <c r="G102" s="63">
        <v>10</v>
      </c>
      <c r="H102" s="63">
        <v>20</v>
      </c>
      <c r="I102" s="62"/>
      <c r="J102" s="60">
        <f>VLOOKUP($A20,'Date Reference'!$K$6:$L$36,2,FALSE)</f>
        <v>45236</v>
      </c>
      <c r="K102" s="63">
        <v>7.5</v>
      </c>
      <c r="L102" s="63">
        <v>15</v>
      </c>
      <c r="M102" s="63">
        <v>7.5</v>
      </c>
      <c r="N102" s="63">
        <v>15</v>
      </c>
      <c r="O102" s="63">
        <v>10</v>
      </c>
      <c r="P102" s="63">
        <v>20</v>
      </c>
      <c r="Q102" s="62"/>
      <c r="R102" s="60">
        <f>VLOOKUP($A20,'Date Reference'!$K$6:$L$36,2,FALSE)</f>
        <v>45236</v>
      </c>
      <c r="S102" s="130">
        <v>7.5</v>
      </c>
      <c r="T102" s="63">
        <v>75</v>
      </c>
      <c r="U102" s="130">
        <v>7.5</v>
      </c>
      <c r="V102" s="1">
        <v>82.5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45237</v>
      </c>
      <c r="C103" s="63">
        <v>7.5</v>
      </c>
      <c r="D103" s="63">
        <v>15</v>
      </c>
      <c r="E103" s="63">
        <v>7.5</v>
      </c>
      <c r="F103" s="63">
        <v>15</v>
      </c>
      <c r="G103" s="63">
        <v>10</v>
      </c>
      <c r="H103" s="63">
        <v>20</v>
      </c>
      <c r="I103" s="62"/>
      <c r="J103" s="60">
        <f>VLOOKUP($A21,'Date Reference'!$K$6:$L$36,2,FALSE)</f>
        <v>45237</v>
      </c>
      <c r="K103" s="63">
        <v>15</v>
      </c>
      <c r="L103" s="63">
        <v>7.5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45237</v>
      </c>
      <c r="S103" s="63">
        <v>15</v>
      </c>
      <c r="T103" s="130">
        <v>67.5</v>
      </c>
      <c r="U103" s="63">
        <v>15</v>
      </c>
      <c r="V103" s="1">
        <v>75</v>
      </c>
      <c r="W103" s="63">
        <v>10</v>
      </c>
      <c r="X103" s="130">
        <v>70</v>
      </c>
    </row>
    <row r="104" spans="2:24" x14ac:dyDescent="0.25">
      <c r="B104" s="40">
        <f>VLOOKUP($A22,'Date Reference'!$K$6:$L$36,2,FALSE)</f>
        <v>45238</v>
      </c>
      <c r="C104" s="63">
        <v>7.5</v>
      </c>
      <c r="D104" s="63">
        <v>15</v>
      </c>
      <c r="E104" s="63">
        <v>15</v>
      </c>
      <c r="F104" s="130">
        <v>7.5</v>
      </c>
      <c r="G104" s="63">
        <v>10</v>
      </c>
      <c r="H104" s="63">
        <v>10</v>
      </c>
      <c r="I104" s="62"/>
      <c r="J104" s="60">
        <f>VLOOKUP($A22,'Date Reference'!$K$6:$L$36,2,FALSE)</f>
        <v>45238</v>
      </c>
      <c r="K104" s="63">
        <v>7.5</v>
      </c>
      <c r="L104" s="63">
        <v>15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45238</v>
      </c>
      <c r="S104" s="63">
        <v>15</v>
      </c>
      <c r="T104" s="130">
        <v>67.5</v>
      </c>
      <c r="U104" s="63">
        <v>15</v>
      </c>
      <c r="V104" s="1">
        <v>75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45239</v>
      </c>
      <c r="C105" s="63">
        <v>15</v>
      </c>
      <c r="D105" s="130">
        <v>7.5</v>
      </c>
      <c r="E105" s="63">
        <v>15</v>
      </c>
      <c r="F105" s="130">
        <v>7.5</v>
      </c>
      <c r="G105" s="63">
        <v>10</v>
      </c>
      <c r="H105" s="63">
        <v>10</v>
      </c>
      <c r="I105" s="62"/>
      <c r="J105" s="60">
        <f>VLOOKUP($A23,'Date Reference'!$K$6:$L$36,2,FALSE)</f>
        <v>45239</v>
      </c>
      <c r="K105" s="63">
        <v>7.5</v>
      </c>
      <c r="L105" s="63">
        <v>15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45239</v>
      </c>
      <c r="S105" s="63">
        <v>15</v>
      </c>
      <c r="T105" s="130">
        <v>67.5</v>
      </c>
      <c r="U105" s="63">
        <v>15</v>
      </c>
      <c r="V105" s="1">
        <v>75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45240</v>
      </c>
      <c r="C106" s="63">
        <v>15</v>
      </c>
      <c r="D106" s="130">
        <v>7.5</v>
      </c>
      <c r="E106" s="63">
        <v>15</v>
      </c>
      <c r="F106" s="130">
        <v>7.5</v>
      </c>
      <c r="G106" s="63">
        <v>10</v>
      </c>
      <c r="H106" s="63">
        <v>10</v>
      </c>
      <c r="I106" s="62"/>
      <c r="J106" s="60">
        <f>VLOOKUP($A24,'Date Reference'!$K$6:$L$36,2,FALSE)</f>
        <v>45240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45240</v>
      </c>
      <c r="S106" s="63">
        <v>15</v>
      </c>
      <c r="T106" s="130">
        <v>52.5</v>
      </c>
      <c r="U106" s="63">
        <v>15</v>
      </c>
      <c r="V106" s="130">
        <v>67.5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45241</v>
      </c>
      <c r="C107" s="63">
        <v>7.5</v>
      </c>
      <c r="D107" s="63">
        <v>15</v>
      </c>
      <c r="E107" s="63">
        <v>7.5</v>
      </c>
      <c r="F107" s="63">
        <v>15</v>
      </c>
      <c r="G107" s="63">
        <v>10</v>
      </c>
      <c r="H107" s="63">
        <v>10</v>
      </c>
      <c r="I107" s="62"/>
      <c r="J107" s="60">
        <f>VLOOKUP($A25,'Date Reference'!$K$6:$L$36,2,FALSE)</f>
        <v>45241</v>
      </c>
      <c r="K107" s="63">
        <v>15</v>
      </c>
      <c r="L107" s="63">
        <v>7.5</v>
      </c>
      <c r="M107" s="63">
        <v>7.5</v>
      </c>
      <c r="N107" s="63">
        <v>15</v>
      </c>
      <c r="O107" s="63">
        <v>10</v>
      </c>
      <c r="P107" s="63">
        <v>10</v>
      </c>
      <c r="Q107" s="62"/>
      <c r="R107" s="60">
        <f>VLOOKUP($A25,'Date Reference'!$K$6:$L$36,2,FALSE)</f>
        <v>45241</v>
      </c>
      <c r="S107" s="63">
        <v>15</v>
      </c>
      <c r="T107" s="130">
        <v>67.5</v>
      </c>
      <c r="U107" s="63">
        <v>15</v>
      </c>
      <c r="V107" s="130">
        <v>67.5</v>
      </c>
      <c r="W107" s="63">
        <v>10</v>
      </c>
      <c r="X107" s="63">
        <v>80</v>
      </c>
    </row>
    <row r="108" spans="2:24" x14ac:dyDescent="0.25">
      <c r="B108" s="40">
        <f>VLOOKUP($A26,'Date Reference'!$K$6:$L$36,2,FALSE)</f>
        <v>45242</v>
      </c>
      <c r="C108" s="63">
        <v>7.5</v>
      </c>
      <c r="D108" s="63">
        <v>15</v>
      </c>
      <c r="E108" s="63">
        <v>7.5</v>
      </c>
      <c r="F108" s="63">
        <v>15</v>
      </c>
      <c r="G108" s="63">
        <v>10</v>
      </c>
      <c r="H108" s="63">
        <v>10</v>
      </c>
      <c r="I108" s="62"/>
      <c r="J108" s="60">
        <f>VLOOKUP($A26,'Date Reference'!$K$6:$L$36,2,FALSE)</f>
        <v>45242</v>
      </c>
      <c r="K108" s="63">
        <v>15</v>
      </c>
      <c r="L108" s="63">
        <v>7.5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45242</v>
      </c>
      <c r="S108" s="63">
        <v>15</v>
      </c>
      <c r="T108" s="63">
        <v>75</v>
      </c>
      <c r="U108" s="63">
        <v>15</v>
      </c>
      <c r="V108" s="130">
        <v>67.5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45243</v>
      </c>
      <c r="C109" s="63">
        <v>7.5</v>
      </c>
      <c r="D109" s="63">
        <v>15</v>
      </c>
      <c r="E109" s="63">
        <v>7.5</v>
      </c>
      <c r="F109" s="63">
        <v>15</v>
      </c>
      <c r="G109" s="63">
        <v>10</v>
      </c>
      <c r="H109" s="63">
        <v>10</v>
      </c>
      <c r="I109" s="62"/>
      <c r="J109" s="60">
        <f>VLOOKUP($A27,'Date Reference'!$K$6:$L$36,2,FALSE)</f>
        <v>45243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45243</v>
      </c>
      <c r="S109" s="63">
        <v>15</v>
      </c>
      <c r="T109" s="63">
        <v>75</v>
      </c>
      <c r="U109" s="63">
        <v>15</v>
      </c>
      <c r="V109" s="130">
        <v>67.5</v>
      </c>
      <c r="W109" s="63">
        <v>10</v>
      </c>
      <c r="X109" s="63">
        <v>80</v>
      </c>
    </row>
    <row r="110" spans="2:24" x14ac:dyDescent="0.25">
      <c r="B110" s="40">
        <f>VLOOKUP($A28,'Date Reference'!$K$6:$L$36,2,FALSE)</f>
        <v>45244</v>
      </c>
      <c r="C110" s="63">
        <v>15</v>
      </c>
      <c r="D110" s="130">
        <v>7.5</v>
      </c>
      <c r="E110" s="63">
        <v>7.5</v>
      </c>
      <c r="F110" s="63">
        <v>15</v>
      </c>
      <c r="G110" s="63">
        <v>10</v>
      </c>
      <c r="H110" s="63">
        <v>10</v>
      </c>
      <c r="I110" s="62"/>
      <c r="J110" s="60">
        <f>VLOOKUP($A28,'Date Reference'!$K$6:$L$36,2,FALSE)</f>
        <v>45244</v>
      </c>
      <c r="K110" s="63">
        <v>7.5</v>
      </c>
      <c r="L110" s="63">
        <v>15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45244</v>
      </c>
      <c r="S110" s="63">
        <v>15</v>
      </c>
      <c r="T110" s="130">
        <v>60</v>
      </c>
      <c r="U110" s="63">
        <v>15</v>
      </c>
      <c r="V110" s="1">
        <v>75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45245</v>
      </c>
      <c r="C111" s="63">
        <v>7.5</v>
      </c>
      <c r="D111" s="63">
        <v>15</v>
      </c>
      <c r="E111" s="63">
        <v>7.5</v>
      </c>
      <c r="F111" s="63">
        <v>15</v>
      </c>
      <c r="G111" s="63">
        <v>10</v>
      </c>
      <c r="H111" s="63">
        <v>10</v>
      </c>
      <c r="I111" s="62"/>
      <c r="J111" s="60">
        <f>VLOOKUP($A29,'Date Reference'!$K$6:$L$36,2,FALSE)</f>
        <v>45245</v>
      </c>
      <c r="K111" s="63">
        <v>7.5</v>
      </c>
      <c r="L111" s="63">
        <v>15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45245</v>
      </c>
      <c r="S111" s="63">
        <v>15</v>
      </c>
      <c r="T111" s="130">
        <v>60</v>
      </c>
      <c r="U111" s="63">
        <v>15</v>
      </c>
      <c r="V111" s="1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45246</v>
      </c>
      <c r="C112" s="63">
        <v>7.5</v>
      </c>
      <c r="D112" s="130">
        <v>7.5</v>
      </c>
      <c r="E112" s="63">
        <v>7.5</v>
      </c>
      <c r="F112" s="63">
        <v>15</v>
      </c>
      <c r="G112" s="63">
        <v>10</v>
      </c>
      <c r="H112" s="63">
        <v>10</v>
      </c>
      <c r="I112" s="62"/>
      <c r="J112" s="60">
        <f>VLOOKUP($A30,'Date Reference'!$K$6:$L$36,2,FALSE)</f>
        <v>45246</v>
      </c>
      <c r="K112" s="63">
        <v>7.5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45246</v>
      </c>
      <c r="S112" s="63">
        <v>15</v>
      </c>
      <c r="T112" s="130">
        <v>67.5</v>
      </c>
      <c r="U112" s="63">
        <v>15</v>
      </c>
      <c r="V112" s="130">
        <v>67.5</v>
      </c>
      <c r="W112" s="63">
        <v>10</v>
      </c>
      <c r="X112" s="130">
        <v>70</v>
      </c>
    </row>
    <row r="113" spans="2:24" x14ac:dyDescent="0.25">
      <c r="B113" s="40">
        <f>VLOOKUP($A31,'Date Reference'!$K$6:$L$36,2,FALSE)</f>
        <v>45247</v>
      </c>
      <c r="C113" s="63">
        <v>15</v>
      </c>
      <c r="D113" s="130">
        <v>7.5</v>
      </c>
      <c r="E113" s="63">
        <v>15</v>
      </c>
      <c r="F113" s="130">
        <v>7.5</v>
      </c>
      <c r="G113" s="63">
        <v>10</v>
      </c>
      <c r="H113" s="63">
        <v>10</v>
      </c>
      <c r="I113" s="62"/>
      <c r="J113" s="60">
        <f>VLOOKUP($A31,'Date Reference'!$K$6:$L$36,2,FALSE)</f>
        <v>45247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45247</v>
      </c>
      <c r="S113" s="63">
        <v>15</v>
      </c>
      <c r="T113" s="63">
        <v>75</v>
      </c>
      <c r="U113" s="63">
        <v>15</v>
      </c>
      <c r="V113" s="130">
        <v>67.5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45248</v>
      </c>
      <c r="C114" s="63">
        <v>15</v>
      </c>
      <c r="D114" s="130">
        <v>7.5</v>
      </c>
      <c r="E114" s="63">
        <v>7.5</v>
      </c>
      <c r="F114" s="63">
        <v>15</v>
      </c>
      <c r="G114" s="63">
        <v>10</v>
      </c>
      <c r="H114" s="63">
        <v>10</v>
      </c>
      <c r="I114" s="62"/>
      <c r="J114" s="60">
        <f>VLOOKUP($A32,'Date Reference'!$K$6:$L$36,2,FALSE)</f>
        <v>45248</v>
      </c>
      <c r="K114" s="63">
        <v>7.5</v>
      </c>
      <c r="L114" s="63">
        <v>15</v>
      </c>
      <c r="M114" s="63">
        <v>7.5</v>
      </c>
      <c r="N114" s="63">
        <v>15</v>
      </c>
      <c r="O114" s="63">
        <v>10</v>
      </c>
      <c r="P114" s="63">
        <v>10</v>
      </c>
      <c r="Q114" s="62"/>
      <c r="R114" s="60">
        <f>VLOOKUP($A32,'Date Reference'!$K$6:$L$36,2,FALSE)</f>
        <v>45248</v>
      </c>
      <c r="S114" s="63">
        <v>15</v>
      </c>
      <c r="T114" s="63">
        <v>75</v>
      </c>
      <c r="U114" s="63">
        <v>15</v>
      </c>
      <c r="V114" s="1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45249</v>
      </c>
      <c r="C115" s="63">
        <v>7.5</v>
      </c>
      <c r="D115" s="63">
        <v>15</v>
      </c>
      <c r="E115" s="63">
        <v>15</v>
      </c>
      <c r="F115" s="130">
        <v>7.5</v>
      </c>
      <c r="G115" s="63">
        <v>10</v>
      </c>
      <c r="H115" s="63">
        <v>10</v>
      </c>
      <c r="I115" s="62"/>
      <c r="J115" s="60">
        <f>VLOOKUP($A33,'Date Reference'!$K$6:$L$36,2,FALSE)</f>
        <v>45249</v>
      </c>
      <c r="K115" s="63">
        <v>15</v>
      </c>
      <c r="L115" s="63">
        <v>7.5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45249</v>
      </c>
      <c r="S115" s="63">
        <v>15</v>
      </c>
      <c r="T115" s="63">
        <v>75</v>
      </c>
      <c r="U115" s="63">
        <v>15</v>
      </c>
      <c r="V115" s="1">
        <v>75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45250</v>
      </c>
      <c r="C116" s="63">
        <v>15</v>
      </c>
      <c r="D116" s="130">
        <v>7.5</v>
      </c>
      <c r="E116" s="63">
        <v>7.5</v>
      </c>
      <c r="F116" s="63">
        <v>15</v>
      </c>
      <c r="G116" s="63">
        <v>10</v>
      </c>
      <c r="H116" s="63">
        <v>10</v>
      </c>
      <c r="I116" s="62"/>
      <c r="J116" s="60">
        <f>VLOOKUP($A34,'Date Reference'!$K$6:$L$36,2,FALSE)</f>
        <v>45250</v>
      </c>
      <c r="K116" s="63">
        <v>7.5</v>
      </c>
      <c r="L116" s="63">
        <v>15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45250</v>
      </c>
      <c r="S116" s="63">
        <v>15</v>
      </c>
      <c r="T116" s="130">
        <v>60</v>
      </c>
      <c r="U116" s="130">
        <v>7.5</v>
      </c>
      <c r="V116" s="130">
        <v>67.5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45251</v>
      </c>
      <c r="C117" s="63">
        <v>7.5</v>
      </c>
      <c r="D117" s="63">
        <v>15</v>
      </c>
      <c r="E117" s="63">
        <v>7.5</v>
      </c>
      <c r="F117" s="63">
        <v>15</v>
      </c>
      <c r="G117" s="63">
        <v>10</v>
      </c>
      <c r="H117" s="63">
        <v>10</v>
      </c>
      <c r="I117" s="62"/>
      <c r="J117" s="60">
        <f>VLOOKUP($A35,'Date Reference'!$K$6:$L$36,2,FALSE)</f>
        <v>45251</v>
      </c>
      <c r="K117" s="63">
        <v>7.5</v>
      </c>
      <c r="L117" s="63">
        <v>15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45251</v>
      </c>
      <c r="S117" s="63">
        <v>15</v>
      </c>
      <c r="T117" s="63">
        <v>75</v>
      </c>
      <c r="U117" s="63">
        <v>15</v>
      </c>
      <c r="V117" s="1">
        <v>75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45252</v>
      </c>
      <c r="C118" s="63">
        <v>7.5</v>
      </c>
      <c r="D118" s="63">
        <v>15</v>
      </c>
      <c r="E118" s="63">
        <v>7.5</v>
      </c>
      <c r="F118" s="63">
        <v>15</v>
      </c>
      <c r="G118" s="63">
        <v>10</v>
      </c>
      <c r="H118" s="63">
        <v>10</v>
      </c>
      <c r="I118" s="62"/>
      <c r="J118" s="60">
        <f>VLOOKUP($A36,'Date Reference'!$K$6:$L$36,2,FALSE)</f>
        <v>45252</v>
      </c>
      <c r="K118" s="63">
        <v>7.5</v>
      </c>
      <c r="L118" s="63">
        <v>15</v>
      </c>
      <c r="M118" s="63">
        <v>7.5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45252</v>
      </c>
      <c r="S118" s="63">
        <v>15</v>
      </c>
      <c r="T118" s="63">
        <v>75</v>
      </c>
      <c r="U118" s="63">
        <v>15</v>
      </c>
      <c r="V118" s="1">
        <v>75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45253</v>
      </c>
      <c r="C119" s="63">
        <v>7.5</v>
      </c>
      <c r="D119" s="63">
        <v>15</v>
      </c>
      <c r="E119" s="63">
        <v>15</v>
      </c>
      <c r="F119" s="130">
        <v>7.5</v>
      </c>
      <c r="G119" s="63">
        <v>20</v>
      </c>
      <c r="H119" s="130">
        <v>0</v>
      </c>
      <c r="I119" s="62"/>
      <c r="J119" s="60">
        <f>VLOOKUP($A37,'Date Reference'!$K$6:$L$36,2,FALSE)</f>
        <v>45253</v>
      </c>
      <c r="K119" s="63">
        <v>7.5</v>
      </c>
      <c r="L119" s="63">
        <v>15</v>
      </c>
      <c r="M119" s="63">
        <v>7.5</v>
      </c>
      <c r="N119" s="63">
        <v>15</v>
      </c>
      <c r="O119" s="63">
        <v>10</v>
      </c>
      <c r="P119" s="63">
        <v>10</v>
      </c>
      <c r="Q119" s="62"/>
      <c r="R119" s="60">
        <f>VLOOKUP($A37,'Date Reference'!$K$6:$L$36,2,FALSE)</f>
        <v>45253</v>
      </c>
      <c r="S119" s="63">
        <v>15</v>
      </c>
      <c r="T119" s="130">
        <v>67.5</v>
      </c>
      <c r="U119" s="63">
        <v>15</v>
      </c>
      <c r="V119" s="130">
        <v>67.5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45254</v>
      </c>
      <c r="C120" s="63">
        <v>15</v>
      </c>
      <c r="D120" s="130">
        <v>7.5</v>
      </c>
      <c r="E120" s="63">
        <v>7.5</v>
      </c>
      <c r="F120" s="63">
        <v>15</v>
      </c>
      <c r="G120" s="63">
        <v>10</v>
      </c>
      <c r="H120" s="63">
        <v>10</v>
      </c>
      <c r="I120" s="62"/>
      <c r="J120" s="60">
        <f>VLOOKUP($A38,'Date Reference'!$K$6:$L$36,2,FALSE)</f>
        <v>45254</v>
      </c>
      <c r="K120" s="63">
        <v>15</v>
      </c>
      <c r="L120" s="63">
        <v>7.5</v>
      </c>
      <c r="M120" s="63">
        <v>7.5</v>
      </c>
      <c r="N120" s="63">
        <v>15</v>
      </c>
      <c r="O120" s="63">
        <v>10</v>
      </c>
      <c r="P120" s="63">
        <v>20</v>
      </c>
      <c r="Q120" s="62"/>
      <c r="R120" s="60">
        <f>VLOOKUP($A38,'Date Reference'!$K$6:$L$36,2,FALSE)</f>
        <v>45254</v>
      </c>
      <c r="S120" s="63">
        <v>15</v>
      </c>
      <c r="T120" s="130">
        <v>67.5</v>
      </c>
      <c r="U120" s="63">
        <v>22.5</v>
      </c>
      <c r="V120" s="130">
        <v>60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45255</v>
      </c>
      <c r="C121" s="63">
        <v>7.5</v>
      </c>
      <c r="D121" s="63">
        <v>15</v>
      </c>
      <c r="E121" s="63">
        <v>15</v>
      </c>
      <c r="F121" s="130">
        <v>7.5</v>
      </c>
      <c r="G121" s="63">
        <v>10</v>
      </c>
      <c r="H121" s="63">
        <v>10</v>
      </c>
      <c r="I121" s="62"/>
      <c r="J121" s="60">
        <f>VLOOKUP($A39,'Date Reference'!$K$6:$L$36,2,FALSE)</f>
        <v>45255</v>
      </c>
      <c r="K121" s="63">
        <v>7.5</v>
      </c>
      <c r="L121" s="63">
        <v>22.5</v>
      </c>
      <c r="M121" s="63">
        <v>7.5</v>
      </c>
      <c r="N121" s="63">
        <v>15</v>
      </c>
      <c r="O121" s="63">
        <v>10</v>
      </c>
      <c r="P121" s="63">
        <v>20</v>
      </c>
      <c r="Q121" s="62"/>
      <c r="R121" s="60">
        <f>VLOOKUP($A39,'Date Reference'!$K$6:$L$36,2,FALSE)</f>
        <v>45255</v>
      </c>
      <c r="S121" s="63">
        <v>15</v>
      </c>
      <c r="T121" s="130">
        <v>67.5</v>
      </c>
      <c r="U121" s="63">
        <v>15</v>
      </c>
      <c r="V121" s="130">
        <v>67.5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45256</v>
      </c>
      <c r="C122" s="63">
        <v>7.5</v>
      </c>
      <c r="D122" s="63">
        <v>15</v>
      </c>
      <c r="E122" s="63">
        <v>15</v>
      </c>
      <c r="F122" s="130">
        <v>7.5</v>
      </c>
      <c r="G122" s="63">
        <v>10</v>
      </c>
      <c r="H122" s="63">
        <v>10</v>
      </c>
      <c r="I122" s="62"/>
      <c r="J122" s="60">
        <f>VLOOKUP($A40,'Date Reference'!$K$6:$L$36,2,FALSE)</f>
        <v>45256</v>
      </c>
      <c r="K122" s="63">
        <v>7.5</v>
      </c>
      <c r="L122" s="63">
        <v>15</v>
      </c>
      <c r="M122" s="63">
        <v>7.5</v>
      </c>
      <c r="N122" s="63">
        <v>15</v>
      </c>
      <c r="O122" s="63">
        <v>10</v>
      </c>
      <c r="P122" s="63">
        <v>20</v>
      </c>
      <c r="Q122" s="62"/>
      <c r="R122" s="60">
        <f>VLOOKUP($A40,'Date Reference'!$K$6:$L$36,2,FALSE)</f>
        <v>45256</v>
      </c>
      <c r="S122" s="63">
        <v>15</v>
      </c>
      <c r="T122" s="63">
        <v>75</v>
      </c>
      <c r="U122" s="63">
        <v>15</v>
      </c>
      <c r="V122" s="1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45257</v>
      </c>
      <c r="C123" s="63">
        <v>7.5</v>
      </c>
      <c r="D123" s="63">
        <v>15</v>
      </c>
      <c r="E123" s="63">
        <v>7.5</v>
      </c>
      <c r="F123" s="63">
        <v>15</v>
      </c>
      <c r="G123" s="63">
        <v>10</v>
      </c>
      <c r="H123" s="63">
        <v>10</v>
      </c>
      <c r="I123" s="62"/>
      <c r="J123" s="60">
        <f>VLOOKUP($A41,'Date Reference'!$K$6:$L$36,2,FALSE)</f>
        <v>45257</v>
      </c>
      <c r="K123" s="63">
        <v>7.5</v>
      </c>
      <c r="L123" s="63">
        <v>15</v>
      </c>
      <c r="M123" s="63">
        <v>7.5</v>
      </c>
      <c r="N123" s="63">
        <v>15</v>
      </c>
      <c r="O123" s="63">
        <v>10</v>
      </c>
      <c r="P123" s="63">
        <v>10</v>
      </c>
      <c r="Q123" s="62"/>
      <c r="R123" s="60">
        <f>VLOOKUP($A41,'Date Reference'!$K$6:$L$36,2,FALSE)</f>
        <v>45257</v>
      </c>
      <c r="S123" s="63">
        <v>15</v>
      </c>
      <c r="T123" s="63">
        <v>75</v>
      </c>
      <c r="U123" s="63">
        <v>15</v>
      </c>
      <c r="V123" s="1">
        <v>75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45258</v>
      </c>
      <c r="C124" s="63">
        <v>7.5</v>
      </c>
      <c r="D124" s="63">
        <v>15</v>
      </c>
      <c r="E124" s="63">
        <v>7.5</v>
      </c>
      <c r="F124" s="63">
        <v>15</v>
      </c>
      <c r="G124" s="63">
        <v>10</v>
      </c>
      <c r="H124" s="63">
        <v>10</v>
      </c>
      <c r="I124" s="62"/>
      <c r="J124" s="60">
        <f>VLOOKUP($A42,'Date Reference'!$K$6:$L$36,2,FALSE)</f>
        <v>45258</v>
      </c>
      <c r="K124" s="63">
        <v>7.5</v>
      </c>
      <c r="L124" s="63">
        <v>15</v>
      </c>
      <c r="M124" s="63">
        <v>7.5</v>
      </c>
      <c r="N124" s="63">
        <v>15</v>
      </c>
      <c r="O124" s="63">
        <v>10</v>
      </c>
      <c r="P124" s="63">
        <v>10</v>
      </c>
      <c r="Q124" s="62"/>
      <c r="R124" s="60">
        <f>VLOOKUP($A42,'Date Reference'!$K$6:$L$36,2,FALSE)</f>
        <v>45258</v>
      </c>
      <c r="S124" s="63">
        <v>15</v>
      </c>
      <c r="T124" s="63">
        <v>75</v>
      </c>
      <c r="U124" s="63">
        <v>15</v>
      </c>
      <c r="V124" s="1">
        <v>82.5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45259</v>
      </c>
      <c r="C125" s="63">
        <v>15</v>
      </c>
      <c r="D125" s="130">
        <v>7.5</v>
      </c>
      <c r="E125" s="63">
        <v>7.5</v>
      </c>
      <c r="F125" s="63">
        <v>15</v>
      </c>
      <c r="G125" s="63">
        <v>10</v>
      </c>
      <c r="H125" s="63">
        <v>10</v>
      </c>
      <c r="I125" s="62"/>
      <c r="J125" s="60">
        <f>VLOOKUP($A43,'Date Reference'!$K$6:$L$36,2,FALSE)</f>
        <v>45259</v>
      </c>
      <c r="K125" s="63">
        <v>7.5</v>
      </c>
      <c r="L125" s="63">
        <v>15</v>
      </c>
      <c r="M125" s="63">
        <v>7.5</v>
      </c>
      <c r="N125" s="63">
        <v>15</v>
      </c>
      <c r="O125" s="63">
        <v>10</v>
      </c>
      <c r="P125" s="63">
        <v>10</v>
      </c>
      <c r="Q125" s="62"/>
      <c r="R125" s="60">
        <f>VLOOKUP($A43,'Date Reference'!$K$6:$L$36,2,FALSE)</f>
        <v>45259</v>
      </c>
      <c r="S125" s="63">
        <v>15</v>
      </c>
      <c r="T125" s="63">
        <v>75</v>
      </c>
      <c r="U125" s="63">
        <v>15</v>
      </c>
      <c r="V125" s="1">
        <v>75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45260</v>
      </c>
      <c r="C126" s="63">
        <v>15</v>
      </c>
      <c r="D126" s="130">
        <v>7.5</v>
      </c>
      <c r="E126" s="63">
        <v>15</v>
      </c>
      <c r="F126" s="130">
        <v>7.5</v>
      </c>
      <c r="G126" s="63">
        <v>10</v>
      </c>
      <c r="H126" s="63">
        <v>10</v>
      </c>
      <c r="I126" s="62"/>
      <c r="J126" s="60">
        <f>VLOOKUP($A44,'Date Reference'!$K$6:$L$36,2,FALSE)</f>
        <v>45260</v>
      </c>
      <c r="K126" s="63">
        <v>7.5</v>
      </c>
      <c r="L126" s="63">
        <v>15</v>
      </c>
      <c r="M126" s="63">
        <v>7.5</v>
      </c>
      <c r="N126" s="63">
        <v>15</v>
      </c>
      <c r="O126" s="63">
        <v>10</v>
      </c>
      <c r="P126" s="63">
        <v>10</v>
      </c>
      <c r="Q126" s="62"/>
      <c r="R126" s="60">
        <f>VLOOKUP($A44,'Date Reference'!$K$6:$L$36,2,FALSE)</f>
        <v>45260</v>
      </c>
      <c r="S126" s="63">
        <v>15</v>
      </c>
      <c r="T126" s="63">
        <v>75</v>
      </c>
      <c r="U126" s="63">
        <v>15</v>
      </c>
      <c r="V126" s="1">
        <v>75</v>
      </c>
      <c r="W126" s="63">
        <v>10</v>
      </c>
      <c r="X126" s="63">
        <v>80</v>
      </c>
    </row>
    <row r="127" spans="2:24" ht="15.75" thickBot="1" x14ac:dyDescent="0.3">
      <c r="B127" s="40" t="str">
        <f>VLOOKUP($A45,'Date Reference'!$K$6:$L$36,2,FALSE)</f>
        <v/>
      </c>
      <c r="C127" s="63"/>
      <c r="D127" s="63"/>
      <c r="E127" s="63"/>
      <c r="F127" s="63"/>
      <c r="G127" s="63"/>
      <c r="H127" s="63"/>
      <c r="I127" s="62"/>
      <c r="J127" s="60" t="str">
        <f>VLOOKUP($A45,'Date Reference'!$K$6:$L$36,2,FALSE)</f>
        <v/>
      </c>
      <c r="K127" s="63"/>
      <c r="L127" s="63"/>
      <c r="M127" s="63"/>
      <c r="N127" s="63"/>
      <c r="O127" s="63"/>
      <c r="P127" s="63"/>
      <c r="Q127" s="62"/>
      <c r="R127" s="60" t="str">
        <f>VLOOKUP($A45,'Date Reference'!$K$6:$L$36,2,FALSE)</f>
        <v/>
      </c>
      <c r="S127" s="63"/>
      <c r="T127" s="1"/>
      <c r="U127" s="63"/>
      <c r="V127" s="1"/>
      <c r="W127" s="63"/>
      <c r="X127" s="63"/>
    </row>
    <row r="128" spans="2:24" ht="16.5" thickBot="1" x14ac:dyDescent="0.3">
      <c r="B128" s="31" t="s">
        <v>75</v>
      </c>
      <c r="C128" s="58">
        <f>SUM(C97:C127)-SUMIF($B$97:$B$127,"",C97:C127)</f>
        <v>307.5</v>
      </c>
      <c r="D128" s="58">
        <f t="shared" ref="D128:H128" si="10">SUM(D97:D127)-SUMIF($B$97:$B$127,"",D97:D127)</f>
        <v>360</v>
      </c>
      <c r="E128" s="58">
        <f t="shared" si="10"/>
        <v>292.5</v>
      </c>
      <c r="F128" s="58">
        <f t="shared" si="10"/>
        <v>382.5</v>
      </c>
      <c r="G128" s="58">
        <f t="shared" si="10"/>
        <v>310</v>
      </c>
      <c r="H128" s="58">
        <f t="shared" si="10"/>
        <v>310</v>
      </c>
      <c r="J128" s="31" t="s">
        <v>75</v>
      </c>
      <c r="K128" s="58">
        <f>SUM(K97:K127)-SUMIF($J$97:$J$127,"",K97:K127)</f>
        <v>270</v>
      </c>
      <c r="L128" s="58">
        <f t="shared" ref="L128:P128" si="11">SUM(L97:L127)-SUMIF($J$97:$J$127,"",L97:L127)</f>
        <v>412.5</v>
      </c>
      <c r="M128" s="58">
        <f t="shared" si="11"/>
        <v>232.5</v>
      </c>
      <c r="N128" s="58">
        <f t="shared" si="11"/>
        <v>442.5</v>
      </c>
      <c r="O128" s="58">
        <f t="shared" si="11"/>
        <v>300</v>
      </c>
      <c r="P128" s="58">
        <f t="shared" si="11"/>
        <v>340</v>
      </c>
      <c r="Q128" s="4"/>
      <c r="R128" s="31" t="s">
        <v>75</v>
      </c>
      <c r="S128" s="58">
        <f>SUM(S97:S127)-SUMIF($R$97:$R$127,"",S97:S127)</f>
        <v>442.5</v>
      </c>
      <c r="T128" s="58">
        <f t="shared" ref="T128:X128" si="12">SUM(T97:T127)-SUMIF($R$97:$R$127,"",T97:T127)</f>
        <v>2100</v>
      </c>
      <c r="U128" s="58">
        <f t="shared" si="12"/>
        <v>435</v>
      </c>
      <c r="V128" s="58">
        <f t="shared" si="12"/>
        <v>2175</v>
      </c>
      <c r="W128" s="58">
        <f t="shared" si="12"/>
        <v>300</v>
      </c>
      <c r="X128" s="58">
        <f t="shared" si="12"/>
        <v>2380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dataValidations count="9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A45:AD45 K86:N86 C86:F86 S45:V45 C45:F45 S127 AQ45:AT45 S86:V86 AI45:AL45 C127:F127 K127:N127 U127" xr:uid="{0FFBA6AD-3A60-4216-BBA9-B0CD13CCAAAF}">
      <formula1>$P$9:$P$16</formula1>
    </dataValidation>
    <dataValidation type="list" allowBlank="1" showInputMessage="1" showErrorMessage="1" sqref="AE45:AF45 G127:H127 W45:X45 O45:P45 AU45:AV45 G86 W86:X86 AM45 O86:P86 O127:P127" xr:uid="{BE7A86D3-4B76-4005-9A7D-4EDCF55A4B44}">
      <formula1>$P$17:$P$21</formula1>
    </dataValidation>
    <dataValidation type="list" allowBlank="1" showInputMessage="1" showErrorMessage="1" sqref="H86" xr:uid="{BEE17BF3-0FE1-401B-8150-A7ABAF5D6CF0}">
      <formula1>$P$17:$P$26</formula1>
    </dataValidation>
    <dataValidation type="list" allowBlank="1" showInputMessage="1" showErrorMessage="1" sqref="AN45" xr:uid="{CA9328CD-9A20-4B30-89B0-15ABB7D2DCFC}">
      <formula1>$P$17:$P$27</formula1>
    </dataValidation>
    <dataValidation type="list" allowBlank="1" showInputMessage="1" showErrorMessage="1" sqref="S97:V126 T127 V127" xr:uid="{5D62C8FD-5BCA-4B81-B322-5D36A3D32B99}">
      <formula1>$P$9:$P$22</formula1>
    </dataValidation>
    <dataValidation type="list" allowBlank="1" showInputMessage="1" showErrorMessage="1" sqref="W97:X127" xr:uid="{9CE6B4B8-C587-4F44-B2EC-447A71AEDBEB}">
      <formula1>$P$23:$P$32</formula1>
    </dataValidation>
    <dataValidation type="list" allowBlank="1" showInputMessage="1" showErrorMessage="1" sqref="S15:V44 C15:F44 K15:N45 AI15:AL44 AA15:AD44 AQ15:AT44 C56:F85 K56:N85 S56:V85 C97:F126 K97:N126" xr:uid="{9A4DA6C5-9775-45E6-A3CD-2E4B7B22F45B}">
      <formula1>$P$9:$P$17</formula1>
    </dataValidation>
    <dataValidation type="list" allowBlank="1" showInputMessage="1" showErrorMessage="1" sqref="O15:P44 G15:H45 W15:X44 AE15:AF44 AM15:AN44 AU15:AV44 G56:H85 O56:P85 W56:X85 G97:H126 O97:P126" xr:uid="{79D6E01C-3451-420C-A595-A31F1F60B773}">
      <formula1>$P$18:$P$26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18" t="s">
        <v>69</v>
      </c>
      <c r="B1" s="119"/>
      <c r="C1" s="49"/>
      <c r="D1" s="110" t="s">
        <v>33</v>
      </c>
      <c r="E1" s="110"/>
      <c r="F1" s="110"/>
      <c r="G1" s="110"/>
      <c r="H1" s="110" t="s">
        <v>34</v>
      </c>
      <c r="I1" s="110"/>
      <c r="J1" s="110"/>
      <c r="K1" s="110"/>
      <c r="L1" s="28"/>
      <c r="M1" s="107" t="s">
        <v>33</v>
      </c>
      <c r="N1" s="109"/>
      <c r="O1" s="107" t="s">
        <v>34</v>
      </c>
      <c r="P1" s="113"/>
      <c r="R1" s="114" t="s">
        <v>68</v>
      </c>
      <c r="S1" s="115"/>
      <c r="U1" s="107" t="s">
        <v>67</v>
      </c>
      <c r="V1" s="113"/>
      <c r="X1" s="107" t="s">
        <v>66</v>
      </c>
      <c r="Y1" s="108"/>
      <c r="Z1" s="108"/>
      <c r="AA1" s="109"/>
    </row>
    <row r="2" spans="1:27" ht="39.75" customHeight="1" x14ac:dyDescent="0.25">
      <c r="A2" s="120"/>
      <c r="B2" s="121"/>
      <c r="C2" s="50"/>
      <c r="D2" s="111" t="s">
        <v>35</v>
      </c>
      <c r="E2" s="111"/>
      <c r="F2" s="111" t="s">
        <v>36</v>
      </c>
      <c r="G2" s="111"/>
      <c r="H2" s="111" t="s">
        <v>35</v>
      </c>
      <c r="I2" s="111"/>
      <c r="J2" s="111" t="s">
        <v>36</v>
      </c>
      <c r="K2" s="111"/>
      <c r="L2" s="27"/>
      <c r="M2" s="112" t="s">
        <v>65</v>
      </c>
      <c r="N2" s="111" t="s">
        <v>38</v>
      </c>
      <c r="O2" s="111" t="s">
        <v>65</v>
      </c>
      <c r="P2" s="111" t="s">
        <v>38</v>
      </c>
      <c r="R2" s="111" t="s">
        <v>64</v>
      </c>
      <c r="S2" s="111" t="s">
        <v>63</v>
      </c>
      <c r="U2" s="111" t="s">
        <v>37</v>
      </c>
      <c r="V2" s="111" t="s">
        <v>38</v>
      </c>
      <c r="X2" s="111" t="s">
        <v>62</v>
      </c>
      <c r="Y2" s="111" t="s">
        <v>61</v>
      </c>
      <c r="Z2" s="111" t="s">
        <v>60</v>
      </c>
      <c r="AA2" s="111" t="s">
        <v>59</v>
      </c>
    </row>
    <row r="3" spans="1:27" ht="38.25" x14ac:dyDescent="0.25">
      <c r="A3" s="122" t="str">
        <f>'Date Reference'!O3</f>
        <v>Nov-2023</v>
      </c>
      <c r="B3" s="122"/>
      <c r="C3" s="51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3"/>
      <c r="N3" s="112"/>
      <c r="O3" s="112"/>
      <c r="P3" s="112"/>
      <c r="R3" s="112"/>
      <c r="S3" s="112"/>
      <c r="U3" s="112"/>
      <c r="V3" s="112"/>
      <c r="X3" s="112"/>
      <c r="Y3" s="112"/>
      <c r="Z3" s="112"/>
      <c r="AA3" s="112"/>
    </row>
    <row r="4" spans="1:27" x14ac:dyDescent="0.25">
      <c r="A4" s="116" t="s">
        <v>58</v>
      </c>
      <c r="B4" s="117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06" t="s">
        <v>57</v>
      </c>
      <c r="B5" s="106"/>
      <c r="C5" s="53" t="s">
        <v>41</v>
      </c>
      <c r="D5" s="46">
        <f>(VLOOKUP(A5,'Planned Staff Hours'!$C$9:$M$21,2,FALSE)+VLOOKUP(A5,'Planned Staff Hours'!$C$9:$M$21,4,FALSE))*'Date Reference'!$L$38</f>
        <v>900</v>
      </c>
      <c r="E5" s="54">
        <f>Gloucestershire!C46+Gloucestershire!E46</f>
        <v>907.5</v>
      </c>
      <c r="F5" s="46">
        <f>(VLOOKUP(A5,'Planned Staff Hours'!$C$9:$M$21,3,FALSE)+VLOOKUP(A5,'Planned Staff Hours'!$C$9:$M$21,5,FALSE))*'Date Reference'!$L$38</f>
        <v>1350</v>
      </c>
      <c r="G5" s="54">
        <f>Gloucestershire!D46+Gloucestershire!F46</f>
        <v>1485</v>
      </c>
      <c r="H5" s="44">
        <f>(VLOOKUP(A5,'Planned Staff Hours'!$C$9:$M$21,6,FALSE))*'Date Reference'!$L$38</f>
        <v>600</v>
      </c>
      <c r="I5" s="44">
        <f>Gloucestershire!G46</f>
        <v>610</v>
      </c>
      <c r="J5" s="65">
        <f>(VLOOKUP(A5,'Planned Staff Hours'!$C$9:$M$21,7,FALSE))*'Date Reference'!$L$38</f>
        <v>300</v>
      </c>
      <c r="K5" s="55">
        <f>Gloucestershire!H46</f>
        <v>530</v>
      </c>
      <c r="L5" s="21"/>
      <c r="M5" s="20">
        <f t="shared" ref="M5:M16" si="0">E5/D5</f>
        <v>1.0083333333333333</v>
      </c>
      <c r="N5" s="20">
        <f t="shared" ref="N5:N16" si="1">G5/F5</f>
        <v>1.1000000000000001</v>
      </c>
      <c r="O5" s="20">
        <f t="shared" ref="O5:O16" si="2">I5/H5</f>
        <v>1.0166666666666666</v>
      </c>
      <c r="P5" s="20">
        <f t="shared" ref="P5:P16" si="3">K5/J5</f>
        <v>1.7666666666666666</v>
      </c>
      <c r="R5" s="20">
        <f t="shared" ref="R5:R16" si="4">(E5+G5)/(F5+D5)</f>
        <v>1.0633333333333332</v>
      </c>
      <c r="S5" s="20">
        <f t="shared" ref="S5:S16" si="5">(K5+I5)/(J5+H5)</f>
        <v>1.2666666666666666</v>
      </c>
      <c r="U5" s="20">
        <f t="shared" ref="U5:U16" si="6">(E5+I5)/(H5+D5)</f>
        <v>1.0116666666666667</v>
      </c>
      <c r="V5" s="20">
        <f t="shared" ref="V5:V16" si="7">(K5+G5)/(J5+F5)</f>
        <v>1.2212121212121212</v>
      </c>
      <c r="X5" s="19">
        <v>441</v>
      </c>
      <c r="Y5" s="18">
        <f>(E5+I5)/X5</f>
        <v>3.4410430839002268</v>
      </c>
      <c r="Z5" s="18">
        <f t="shared" ref="Z5:Z16" si="8">(K5+G5)/X5</f>
        <v>4.5691609977324266</v>
      </c>
      <c r="AA5" s="18">
        <f t="shared" ref="AA5:AA16" si="9">(E5+G5+I5+K5)/X5</f>
        <v>8.0102040816326525</v>
      </c>
    </row>
    <row r="6" spans="1:27" ht="15" customHeight="1" x14ac:dyDescent="0.25">
      <c r="A6" s="106" t="s">
        <v>56</v>
      </c>
      <c r="B6" s="106"/>
      <c r="C6" s="53" t="s">
        <v>41</v>
      </c>
      <c r="D6" s="46">
        <f>(VLOOKUP(A6,'Planned Staff Hours'!$C$9:$M$21,2,FALSE)+VLOOKUP(A6,'Planned Staff Hours'!$C$9:$M$21,4,FALSE))*'Date Reference'!$L$38</f>
        <v>1350</v>
      </c>
      <c r="E6" s="54">
        <f>Gloucestershire!K46+Gloucestershire!M46</f>
        <v>1342.5</v>
      </c>
      <c r="F6" s="70">
        <f>(VLOOKUP(A6,'Planned Staff Hours'!$C$9:$M$21,3,FALSE)+VLOOKUP(A6,'Planned Staff Hours'!$C$9:$M$21,5,FALSE))*'Date Reference'!$L$38</f>
        <v>1349.79</v>
      </c>
      <c r="G6" s="71">
        <f>Gloucestershire!L46+Gloucestershire!N46</f>
        <v>1402.5</v>
      </c>
      <c r="H6" s="72">
        <f>(VLOOKUP(A6,'Planned Staff Hours'!$C$9:$M$21,6,FALSE))*'Date Reference'!$L$38</f>
        <v>600</v>
      </c>
      <c r="I6" s="72">
        <f>Gloucestershire!O46</f>
        <v>610</v>
      </c>
      <c r="J6" s="74">
        <f>(VLOOKUP(A6,'Planned Staff Hours'!$C$9:$M$21,7,FALSE))*'Date Reference'!$L$38</f>
        <v>600</v>
      </c>
      <c r="K6" s="55">
        <f>Gloucestershire!P46</f>
        <v>650</v>
      </c>
      <c r="L6" s="21"/>
      <c r="M6" s="20">
        <f t="shared" si="0"/>
        <v>0.99444444444444446</v>
      </c>
      <c r="N6" s="20">
        <f t="shared" si="1"/>
        <v>1.0390505189696175</v>
      </c>
      <c r="O6" s="20">
        <f t="shared" si="2"/>
        <v>1.0166666666666666</v>
      </c>
      <c r="P6" s="20">
        <f t="shared" si="3"/>
        <v>1.0833333333333333</v>
      </c>
      <c r="R6" s="20">
        <f t="shared" si="4"/>
        <v>1.0167457468914249</v>
      </c>
      <c r="S6" s="20">
        <f t="shared" si="5"/>
        <v>1.05</v>
      </c>
      <c r="U6" s="20">
        <f t="shared" si="6"/>
        <v>1.0012820512820513</v>
      </c>
      <c r="V6" s="20">
        <f t="shared" si="7"/>
        <v>1.0526774678298689</v>
      </c>
      <c r="X6" s="19">
        <v>528</v>
      </c>
      <c r="Y6" s="18">
        <f t="shared" ref="Y6:Y16" si="10">(E6+I6)/X6</f>
        <v>3.6979166666666665</v>
      </c>
      <c r="Z6" s="18">
        <f t="shared" si="8"/>
        <v>3.887310606060606</v>
      </c>
      <c r="AA6" s="18">
        <f t="shared" si="9"/>
        <v>7.5852272727272725</v>
      </c>
    </row>
    <row r="7" spans="1:27" ht="15" customHeight="1" x14ac:dyDescent="0.25">
      <c r="A7" s="106" t="s">
        <v>55</v>
      </c>
      <c r="B7" s="106"/>
      <c r="C7" s="53" t="s">
        <v>41</v>
      </c>
      <c r="D7" s="46">
        <f>(VLOOKUP(A7,'Planned Staff Hours'!$C$9:$M$21,2,FALSE)+VLOOKUP(A7,'Planned Staff Hours'!$C$9:$M$21,4,FALSE))*'Date Reference'!$L$38</f>
        <v>1350</v>
      </c>
      <c r="E7" s="54">
        <f>Gloucestershire!S46+Gloucestershire!U46</f>
        <v>1455</v>
      </c>
      <c r="F7" s="70">
        <f>(VLOOKUP(A7,'Planned Staff Hours'!$C$9:$M$21,3,FALSE)+VLOOKUP(A7,'Planned Staff Hours'!$C$9:$M$21,5,FALSE))*'Date Reference'!$L$38</f>
        <v>900</v>
      </c>
      <c r="G7" s="54">
        <f>Gloucestershire!T46+Gloucestershire!V46</f>
        <v>1687.5</v>
      </c>
      <c r="H7" s="44">
        <f>(VLOOKUP(A7,'Planned Staff Hours'!$C$9:$M$21,6,FALSE))*'Date Reference'!$L$38</f>
        <v>600</v>
      </c>
      <c r="I7" s="44">
        <f>Gloucestershire!W46</f>
        <v>730</v>
      </c>
      <c r="J7" s="73">
        <f>(VLOOKUP(A7,'Planned Staff Hours'!$C$9:$M$21,7,FALSE))*'Date Reference'!$L$38</f>
        <v>300</v>
      </c>
      <c r="K7" s="55">
        <f>Gloucestershire!X46</f>
        <v>840</v>
      </c>
      <c r="L7" s="21"/>
      <c r="M7" s="20">
        <f t="shared" si="0"/>
        <v>1.0777777777777777</v>
      </c>
      <c r="N7" s="20">
        <f t="shared" si="1"/>
        <v>1.875</v>
      </c>
      <c r="O7" s="20">
        <f t="shared" si="2"/>
        <v>1.2166666666666666</v>
      </c>
      <c r="P7" s="20">
        <f t="shared" si="3"/>
        <v>2.8</v>
      </c>
      <c r="R7" s="20">
        <f t="shared" si="4"/>
        <v>1.3966666666666667</v>
      </c>
      <c r="S7" s="20">
        <f t="shared" si="5"/>
        <v>1.7444444444444445</v>
      </c>
      <c r="U7" s="20">
        <f t="shared" si="6"/>
        <v>1.1205128205128205</v>
      </c>
      <c r="V7" s="20">
        <f t="shared" si="7"/>
        <v>2.1062500000000002</v>
      </c>
      <c r="X7" s="19">
        <v>524</v>
      </c>
      <c r="Y7" s="18">
        <f t="shared" si="10"/>
        <v>4.1698473282442752</v>
      </c>
      <c r="Z7" s="18">
        <f t="shared" si="8"/>
        <v>4.8234732824427482</v>
      </c>
      <c r="AA7" s="18">
        <f t="shared" si="9"/>
        <v>8.9933206106870234</v>
      </c>
    </row>
    <row r="8" spans="1:27" ht="15" customHeight="1" x14ac:dyDescent="0.25">
      <c r="A8" s="106" t="s">
        <v>54</v>
      </c>
      <c r="B8" s="106"/>
      <c r="C8" s="53" t="s">
        <v>41</v>
      </c>
      <c r="D8" s="46">
        <f>(VLOOKUP(A8,'Planned Staff Hours'!$C$9:$M$21,2,FALSE)+VLOOKUP(A8,'Planned Staff Hours'!$C$9:$M$21,4,FALSE))*'Date Reference'!$L$38</f>
        <v>900</v>
      </c>
      <c r="E8" s="54">
        <f>Gloucestershire!AA46+Gloucestershire!AC46</f>
        <v>900</v>
      </c>
      <c r="F8" s="70">
        <f>(VLOOKUP(A8,'Planned Staff Hours'!$C$9:$M$21,3,FALSE)+VLOOKUP(A8,'Planned Staff Hours'!$C$9:$M$21,5,FALSE))*'Date Reference'!$L$38</f>
        <v>1350</v>
      </c>
      <c r="G8" s="54">
        <f>Gloucestershire!AB46+Gloucestershire!AD46</f>
        <v>1440</v>
      </c>
      <c r="H8" s="44">
        <f>(VLOOKUP(A8,'Planned Staff Hours'!$C$9:$M$21,6,FALSE))*'Date Reference'!$L$38</f>
        <v>600</v>
      </c>
      <c r="I8" s="44">
        <f>Gloucestershire!AE46</f>
        <v>600</v>
      </c>
      <c r="J8" s="73">
        <f>(VLOOKUP(A8,'Planned Staff Hours'!$C$9:$M$21,7,FALSE))*'Date Reference'!$L$38</f>
        <v>300</v>
      </c>
      <c r="K8" s="55">
        <f>Gloucestershire!AF46</f>
        <v>610</v>
      </c>
      <c r="L8" s="21"/>
      <c r="M8" s="20">
        <f t="shared" si="0"/>
        <v>1</v>
      </c>
      <c r="N8" s="20">
        <f>G8/F8</f>
        <v>1.0666666666666667</v>
      </c>
      <c r="O8" s="20">
        <f t="shared" si="2"/>
        <v>1</v>
      </c>
      <c r="P8" s="20">
        <f t="shared" si="3"/>
        <v>2.0333333333333332</v>
      </c>
      <c r="R8" s="20">
        <f t="shared" si="4"/>
        <v>1.04</v>
      </c>
      <c r="S8" s="20">
        <f t="shared" si="5"/>
        <v>1.3444444444444446</v>
      </c>
      <c r="U8" s="20">
        <f t="shared" si="6"/>
        <v>1</v>
      </c>
      <c r="V8" s="20">
        <f t="shared" si="7"/>
        <v>1.2424242424242424</v>
      </c>
      <c r="X8" s="19">
        <v>443</v>
      </c>
      <c r="Y8" s="18">
        <f t="shared" si="10"/>
        <v>3.386004514672686</v>
      </c>
      <c r="Z8" s="18">
        <f t="shared" si="8"/>
        <v>4.6275395033860045</v>
      </c>
      <c r="AA8" s="18">
        <f t="shared" si="9"/>
        <v>8.0135440180586901</v>
      </c>
    </row>
    <row r="9" spans="1:27" ht="15" customHeight="1" x14ac:dyDescent="0.25">
      <c r="A9" s="106" t="s">
        <v>53</v>
      </c>
      <c r="B9" s="106"/>
      <c r="C9" s="53" t="s">
        <v>41</v>
      </c>
      <c r="D9" s="46">
        <f>(VLOOKUP(A9,'Planned Staff Hours'!$C$9:$M$21,2,FALSE)+VLOOKUP(A9,'Planned Staff Hours'!$C$9:$M$21,4,FALSE))*'Date Reference'!$L$38</f>
        <v>900</v>
      </c>
      <c r="E9" s="54">
        <f>Gloucestershire!AI46+Gloucestershire!AK46</f>
        <v>900</v>
      </c>
      <c r="F9" s="70">
        <f>(VLOOKUP(A9,'Planned Staff Hours'!$C$9:$M$21,3,FALSE)+VLOOKUP(A9,'Planned Staff Hours'!$C$9:$M$21,5,FALSE))*'Date Reference'!$L$38</f>
        <v>1350</v>
      </c>
      <c r="G9" s="54">
        <f>Gloucestershire!AJ46+Gloucestershire!AL46</f>
        <v>1327.5</v>
      </c>
      <c r="H9" s="44">
        <f>(VLOOKUP(A9,'Planned Staff Hours'!$C$9:$M$21,6,FALSE))*'Date Reference'!$L$38</f>
        <v>600</v>
      </c>
      <c r="I9" s="44">
        <f>Gloucestershire!AM46</f>
        <v>610</v>
      </c>
      <c r="J9" s="73">
        <f>(VLOOKUP(A9,'Planned Staff Hours'!$C$9:$M$21,7,FALSE))*'Date Reference'!$L$38</f>
        <v>600</v>
      </c>
      <c r="K9" s="55">
        <f>Gloucestershire!AN46</f>
        <v>590</v>
      </c>
      <c r="L9" s="21"/>
      <c r="M9" s="20">
        <f t="shared" si="0"/>
        <v>1</v>
      </c>
      <c r="N9" s="20">
        <f t="shared" si="1"/>
        <v>0.98333333333333328</v>
      </c>
      <c r="O9" s="20">
        <f t="shared" si="2"/>
        <v>1.0166666666666666</v>
      </c>
      <c r="P9" s="20">
        <f t="shared" si="3"/>
        <v>0.98333333333333328</v>
      </c>
      <c r="R9" s="20">
        <f t="shared" si="4"/>
        <v>0.99</v>
      </c>
      <c r="S9" s="20">
        <f t="shared" si="5"/>
        <v>1</v>
      </c>
      <c r="U9" s="20">
        <f t="shared" si="6"/>
        <v>1.0066666666666666</v>
      </c>
      <c r="V9" s="20">
        <f t="shared" si="7"/>
        <v>0.98333333333333328</v>
      </c>
      <c r="X9" s="19">
        <v>360</v>
      </c>
      <c r="Y9" s="18">
        <f t="shared" si="10"/>
        <v>4.1944444444444446</v>
      </c>
      <c r="Z9" s="18">
        <f t="shared" si="8"/>
        <v>5.3263888888888893</v>
      </c>
      <c r="AA9" s="18">
        <f t="shared" si="9"/>
        <v>9.5208333333333339</v>
      </c>
    </row>
    <row r="10" spans="1:27" ht="15" customHeight="1" x14ac:dyDescent="0.25">
      <c r="A10" s="106" t="s">
        <v>52</v>
      </c>
      <c r="B10" s="106"/>
      <c r="C10" s="53" t="s">
        <v>41</v>
      </c>
      <c r="D10" s="46">
        <f>(VLOOKUP(A10,'Planned Staff Hours'!$C$9:$M$21,2,FALSE)+VLOOKUP(A10,'Planned Staff Hours'!$C$9:$M$21,4,FALSE))*'Date Reference'!$L$38</f>
        <v>1350</v>
      </c>
      <c r="E10" s="54">
        <f>Gloucestershire!AQ46+Gloucestershire!AS46</f>
        <v>1312.5</v>
      </c>
      <c r="F10" s="46">
        <f>(VLOOKUP(A10,'Planned Staff Hours'!$C$9:$M$21,3,FALSE)+VLOOKUP(A10,'Planned Staff Hours'!$C$9:$M$21,5,FALSE))*'Date Reference'!$L$38</f>
        <v>1350</v>
      </c>
      <c r="G10" s="54">
        <f>Gloucestershire!AR46+Gloucestershire!AT46</f>
        <v>1492.5</v>
      </c>
      <c r="H10" s="44">
        <f>(VLOOKUP(A10,'Planned Staff Hours'!$C$9:$M$21,6,FALSE))*'Date Reference'!$L$38</f>
        <v>600</v>
      </c>
      <c r="I10" s="44">
        <f>Gloucestershire!AU46</f>
        <v>710</v>
      </c>
      <c r="J10" s="45">
        <f>(VLOOKUP(A10,'Planned Staff Hours'!$C$9:$M$21,7,FALSE))*'Date Reference'!$L$38</f>
        <v>600</v>
      </c>
      <c r="K10" s="55">
        <f>Gloucestershire!AV46</f>
        <v>630</v>
      </c>
      <c r="L10" s="21"/>
      <c r="M10" s="20">
        <f t="shared" si="0"/>
        <v>0.97222222222222221</v>
      </c>
      <c r="N10" s="20">
        <f t="shared" si="1"/>
        <v>1.1055555555555556</v>
      </c>
      <c r="O10" s="20">
        <f t="shared" si="2"/>
        <v>1.1833333333333333</v>
      </c>
      <c r="P10" s="20">
        <f t="shared" si="3"/>
        <v>1.05</v>
      </c>
      <c r="R10" s="20">
        <f t="shared" si="4"/>
        <v>1.038888888888889</v>
      </c>
      <c r="S10" s="20">
        <f t="shared" si="5"/>
        <v>1.1166666666666667</v>
      </c>
      <c r="U10" s="20">
        <f t="shared" si="6"/>
        <v>1.0371794871794873</v>
      </c>
      <c r="V10" s="20">
        <f t="shared" si="7"/>
        <v>1.0884615384615384</v>
      </c>
      <c r="X10" s="19">
        <v>253</v>
      </c>
      <c r="Y10" s="18">
        <f t="shared" si="10"/>
        <v>7.9940711462450595</v>
      </c>
      <c r="Z10" s="18">
        <f t="shared" si="8"/>
        <v>8.3893280632411074</v>
      </c>
      <c r="AA10" s="18">
        <f t="shared" si="9"/>
        <v>16.383399209486164</v>
      </c>
    </row>
    <row r="11" spans="1:27" ht="15" customHeight="1" x14ac:dyDescent="0.25">
      <c r="A11" s="106" t="s">
        <v>51</v>
      </c>
      <c r="B11" s="106"/>
      <c r="C11" s="53" t="s">
        <v>42</v>
      </c>
      <c r="D11" s="46">
        <f>(VLOOKUP(A11,'Planned Staff Hours'!$C$9:$M$21,2,FALSE)+VLOOKUP(A11,'Planned Staff Hours'!$C$9:$M$21,4,FALSE))*'Date Reference'!$L$38</f>
        <v>900</v>
      </c>
      <c r="E11" s="54">
        <f>Gloucestershire!C87+Gloucestershire!E87</f>
        <v>907.5</v>
      </c>
      <c r="F11" s="46">
        <f>(VLOOKUP(A11,'Planned Staff Hours'!$C$9:$M$21,3,FALSE)+VLOOKUP(A11,'Planned Staff Hours'!$C$9:$M$21,5,FALSE))*'Date Reference'!$L$38</f>
        <v>2250</v>
      </c>
      <c r="G11" s="54">
        <f>Gloucestershire!D87+Gloucestershire!F87</f>
        <v>2287.5</v>
      </c>
      <c r="H11" s="75">
        <f>(VLOOKUP(A11,'Planned Staff Hours'!$C$9:$M$21,6,FALSE))*'Date Reference'!$L$38</f>
        <v>300</v>
      </c>
      <c r="I11" s="44">
        <f>Gloucestershire!G87</f>
        <v>320</v>
      </c>
      <c r="J11" s="45">
        <f>(VLOOKUP(A11,'Planned Staff Hours'!$C$9:$M$21,7,FALSE))*'Date Reference'!$L$38</f>
        <v>900</v>
      </c>
      <c r="K11" s="55">
        <f>Gloucestershire!H87</f>
        <v>910</v>
      </c>
      <c r="L11" s="21"/>
      <c r="M11" s="20">
        <f t="shared" si="0"/>
        <v>1.0083333333333333</v>
      </c>
      <c r="N11" s="20">
        <f t="shared" si="1"/>
        <v>1.0166666666666666</v>
      </c>
      <c r="O11" s="20">
        <f t="shared" si="2"/>
        <v>1.0666666666666667</v>
      </c>
      <c r="P11" s="20">
        <f t="shared" si="3"/>
        <v>1.0111111111111111</v>
      </c>
      <c r="R11" s="20">
        <f t="shared" si="4"/>
        <v>1.0142857142857142</v>
      </c>
      <c r="S11" s="20">
        <f t="shared" si="5"/>
        <v>1.0249999999999999</v>
      </c>
      <c r="U11" s="20">
        <f t="shared" si="6"/>
        <v>1.0229166666666667</v>
      </c>
      <c r="V11" s="20">
        <f t="shared" si="7"/>
        <v>1.015079365079365</v>
      </c>
      <c r="X11" s="19">
        <v>455</v>
      </c>
      <c r="Y11" s="18">
        <f>(E11+I11)/X11</f>
        <v>2.697802197802198</v>
      </c>
      <c r="Z11" s="18">
        <f>(K11+G11)/X11</f>
        <v>7.0274725274725274</v>
      </c>
      <c r="AA11" s="18">
        <f>(E11+G11+I11+K11)/X11</f>
        <v>9.7252747252747245</v>
      </c>
    </row>
    <row r="12" spans="1:27" ht="15" customHeight="1" x14ac:dyDescent="0.25">
      <c r="A12" s="106" t="s">
        <v>50</v>
      </c>
      <c r="B12" s="106"/>
      <c r="C12" s="53" t="s">
        <v>42</v>
      </c>
      <c r="D12" s="46">
        <f>(VLOOKUP(A12,'Planned Staff Hours'!$C$9:$M$21,2,FALSE)+VLOOKUP(A12,'Planned Staff Hours'!$C$9:$M$21,4,FALSE))*'Date Reference'!$L$38</f>
        <v>900</v>
      </c>
      <c r="E12" s="54">
        <f>Gloucestershire!K87+Gloucestershire!M87</f>
        <v>907.5</v>
      </c>
      <c r="F12" s="46">
        <f>(VLOOKUP(A12,'Planned Staff Hours'!$C$9:$M$21,3,FALSE)+VLOOKUP(A12,'Planned Staff Hours'!$C$9:$M$21,5,FALSE))*'Date Reference'!$L$38</f>
        <v>1125</v>
      </c>
      <c r="G12" s="54">
        <f>Gloucestershire!L87+Gloucestershire!N87</f>
        <v>1125</v>
      </c>
      <c r="H12" s="44">
        <f>(VLOOKUP(A12,'Planned Staff Hours'!$C$9:$M$21,6,FALSE))*'Date Reference'!$L$38</f>
        <v>300</v>
      </c>
      <c r="I12" s="44">
        <f>Gloucestershire!O87</f>
        <v>300</v>
      </c>
      <c r="J12" s="45">
        <f>(VLOOKUP(A12,'Planned Staff Hours'!$C$9:$M$21,7,FALSE))*'Date Reference'!$L$38</f>
        <v>600</v>
      </c>
      <c r="K12" s="55">
        <f>Gloucestershire!P87</f>
        <v>620</v>
      </c>
      <c r="L12" s="21"/>
      <c r="M12" s="20">
        <f t="shared" si="0"/>
        <v>1.0083333333333333</v>
      </c>
      <c r="N12" s="20">
        <f t="shared" si="1"/>
        <v>1</v>
      </c>
      <c r="O12" s="20">
        <f t="shared" si="2"/>
        <v>1</v>
      </c>
      <c r="P12" s="20">
        <f t="shared" si="3"/>
        <v>1.0333333333333334</v>
      </c>
      <c r="R12" s="20">
        <f t="shared" si="4"/>
        <v>1.0037037037037038</v>
      </c>
      <c r="S12" s="20">
        <f t="shared" si="5"/>
        <v>1.0222222222222221</v>
      </c>
      <c r="U12" s="20">
        <f t="shared" si="6"/>
        <v>1.0062500000000001</v>
      </c>
      <c r="V12" s="20">
        <f t="shared" si="7"/>
        <v>1.0115942028985507</v>
      </c>
      <c r="X12" s="19">
        <v>409</v>
      </c>
      <c r="Y12" s="18">
        <f>(E12+I12)/X12</f>
        <v>2.9523227383863082</v>
      </c>
      <c r="Z12" s="18">
        <f>(K12+G12)/X12</f>
        <v>4.266503667481663</v>
      </c>
      <c r="AA12" s="18">
        <f>(E12+G12+I12+K12)/X12</f>
        <v>7.2188264058679703</v>
      </c>
    </row>
    <row r="13" spans="1:27" ht="15" customHeight="1" x14ac:dyDescent="0.25">
      <c r="A13" s="106" t="s">
        <v>49</v>
      </c>
      <c r="B13" s="106"/>
      <c r="C13" s="53" t="s">
        <v>42</v>
      </c>
      <c r="D13" s="46">
        <f>(VLOOKUP(A13,'Planned Staff Hours'!$C$9:$M$21,2,FALSE)+VLOOKUP(A13,'Planned Staff Hours'!$C$9:$M$21,4,FALSE))*'Date Reference'!$L$38</f>
        <v>900</v>
      </c>
      <c r="E13" s="54">
        <f>Gloucestershire!S87+Gloucestershire!U87</f>
        <v>907.5</v>
      </c>
      <c r="F13" s="46">
        <f>(VLOOKUP(A13,'Planned Staff Hours'!$C$9:$M$21,3,FALSE)+VLOOKUP(A13,'Planned Staff Hours'!$C$9:$M$21,5,FALSE))*'Date Reference'!$L$38</f>
        <v>1350</v>
      </c>
      <c r="G13" s="54">
        <f>Gloucestershire!T87+Gloucestershire!V87</f>
        <v>1627.5</v>
      </c>
      <c r="H13" s="44">
        <f>(VLOOKUP(A13,'Planned Staff Hours'!$C$9:$M$21,6,FALSE))*'Date Reference'!$L$38</f>
        <v>300</v>
      </c>
      <c r="I13" s="44">
        <f>Gloucestershire!W87</f>
        <v>310</v>
      </c>
      <c r="J13" s="45">
        <f>(VLOOKUP(A13,'Planned Staff Hours'!$C$9:$M$21,7,FALSE))*'Date Reference'!$L$38</f>
        <v>600</v>
      </c>
      <c r="K13" s="55">
        <f>Gloucestershire!X87</f>
        <v>600</v>
      </c>
      <c r="L13" s="21"/>
      <c r="M13" s="20">
        <f t="shared" si="0"/>
        <v>1.0083333333333333</v>
      </c>
      <c r="N13" s="20">
        <f t="shared" si="1"/>
        <v>1.2055555555555555</v>
      </c>
      <c r="O13" s="20">
        <f t="shared" si="2"/>
        <v>1.0333333333333334</v>
      </c>
      <c r="P13" s="20">
        <f t="shared" si="3"/>
        <v>1</v>
      </c>
      <c r="R13" s="20">
        <f t="shared" si="4"/>
        <v>1.1266666666666667</v>
      </c>
      <c r="S13" s="20">
        <f t="shared" si="5"/>
        <v>1.0111111111111111</v>
      </c>
      <c r="U13" s="20">
        <f t="shared" si="6"/>
        <v>1.0145833333333334</v>
      </c>
      <c r="V13" s="20">
        <f t="shared" si="7"/>
        <v>1.1423076923076922</v>
      </c>
      <c r="X13" s="19">
        <v>533</v>
      </c>
      <c r="Y13" s="18">
        <f t="shared" si="10"/>
        <v>2.2842401500938085</v>
      </c>
      <c r="Z13" s="18">
        <f t="shared" si="8"/>
        <v>4.1791744840525329</v>
      </c>
      <c r="AA13" s="18">
        <f t="shared" si="9"/>
        <v>6.4634146341463419</v>
      </c>
    </row>
    <row r="14" spans="1:27" ht="15" customHeight="1" x14ac:dyDescent="0.25">
      <c r="A14" s="106" t="s">
        <v>48</v>
      </c>
      <c r="B14" s="106"/>
      <c r="C14" s="53" t="s">
        <v>41</v>
      </c>
      <c r="D14" s="46">
        <f>(VLOOKUP(A14,'Planned Staff Hours'!$C$9:$M$21,2,FALSE)+VLOOKUP(A14,'Planned Staff Hours'!$C$9:$M$21,4,FALSE))*'Date Reference'!$L$38</f>
        <v>450</v>
      </c>
      <c r="E14" s="54">
        <f>Gloucestershire!C128+Gloucestershire!E128</f>
        <v>600</v>
      </c>
      <c r="F14" s="46">
        <f>(VLOOKUP(A14,'Planned Staff Hours'!$C$9:$M$21,3,FALSE)+VLOOKUP(A14,'Planned Staff Hours'!$C$9:$M$21,5,FALSE))*'Date Reference'!$L$38</f>
        <v>900</v>
      </c>
      <c r="G14" s="54">
        <f>Gloucestershire!D128+Gloucestershire!F128</f>
        <v>742.5</v>
      </c>
      <c r="H14" s="44">
        <f>(VLOOKUP(A14,'Planned Staff Hours'!$C$9:$M$21,6,FALSE))*'Date Reference'!$L$38</f>
        <v>300</v>
      </c>
      <c r="I14" s="44">
        <f>Gloucestershire!G128</f>
        <v>310</v>
      </c>
      <c r="J14" s="45">
        <f>(VLOOKUP(A14,'Planned Staff Hours'!$C$9:$M$21,7,FALSE))*'Date Reference'!$L$38</f>
        <v>300</v>
      </c>
      <c r="K14" s="55">
        <f>Gloucestershire!H128</f>
        <v>310</v>
      </c>
      <c r="L14" s="21"/>
      <c r="M14" s="20">
        <f t="shared" si="0"/>
        <v>1.3333333333333333</v>
      </c>
      <c r="N14" s="20">
        <f t="shared" si="1"/>
        <v>0.82499999999999996</v>
      </c>
      <c r="O14" s="20">
        <f t="shared" si="2"/>
        <v>1.0333333333333334</v>
      </c>
      <c r="P14" s="20">
        <f t="shared" si="3"/>
        <v>1.0333333333333334</v>
      </c>
      <c r="R14" s="20">
        <f t="shared" si="4"/>
        <v>0.99444444444444446</v>
      </c>
      <c r="S14" s="20">
        <f t="shared" si="5"/>
        <v>1.0333333333333334</v>
      </c>
      <c r="U14" s="20">
        <f t="shared" si="6"/>
        <v>1.2133333333333334</v>
      </c>
      <c r="V14" s="20">
        <f t="shared" si="7"/>
        <v>0.87708333333333333</v>
      </c>
      <c r="X14" s="19">
        <v>367</v>
      </c>
      <c r="Y14" s="18">
        <f t="shared" si="10"/>
        <v>2.4795640326975477</v>
      </c>
      <c r="Z14" s="18">
        <f t="shared" si="8"/>
        <v>2.8678474114441417</v>
      </c>
      <c r="AA14" s="18">
        <f t="shared" si="9"/>
        <v>5.3474114441416898</v>
      </c>
    </row>
    <row r="15" spans="1:27" ht="15" customHeight="1" x14ac:dyDescent="0.25">
      <c r="A15" s="106" t="s">
        <v>47</v>
      </c>
      <c r="B15" s="106"/>
      <c r="C15" s="53" t="s">
        <v>41</v>
      </c>
      <c r="D15" s="46">
        <f>(VLOOKUP(A15,'Planned Staff Hours'!$C$9:$M$21,2,FALSE)+VLOOKUP(A15,'Planned Staff Hours'!$C$9:$M$21,4,FALSE))*'Date Reference'!$L$38</f>
        <v>450</v>
      </c>
      <c r="E15" s="54">
        <f>Gloucestershire!K128+Gloucestershire!M128</f>
        <v>502.5</v>
      </c>
      <c r="F15" s="46">
        <f>(VLOOKUP(A15,'Planned Staff Hours'!$C$9:$M$21,3,FALSE)+VLOOKUP(A15,'Planned Staff Hours'!$C$9:$M$21,5,FALSE))*'Date Reference'!$L$38</f>
        <v>900</v>
      </c>
      <c r="G15" s="54">
        <f>Gloucestershire!L128+Gloucestershire!N128</f>
        <v>855</v>
      </c>
      <c r="H15" s="44">
        <f>(VLOOKUP(A15,'Planned Staff Hours'!$C$9:$M$21,6,FALSE))*'Date Reference'!$L$38</f>
        <v>300</v>
      </c>
      <c r="I15" s="44">
        <f>Gloucestershire!O128</f>
        <v>300</v>
      </c>
      <c r="J15" s="45">
        <f>(VLOOKUP(A15,'Planned Staff Hours'!$C$9:$M$21,7,FALSE))*'Date Reference'!$L$38</f>
        <v>300</v>
      </c>
      <c r="K15" s="55">
        <f>Gloucestershire!P128</f>
        <v>340</v>
      </c>
      <c r="L15" s="21"/>
      <c r="M15" s="20">
        <f t="shared" si="0"/>
        <v>1.1166666666666667</v>
      </c>
      <c r="N15" s="20">
        <f t="shared" si="1"/>
        <v>0.95</v>
      </c>
      <c r="O15" s="20">
        <f t="shared" si="2"/>
        <v>1</v>
      </c>
      <c r="P15" s="20">
        <f t="shared" si="3"/>
        <v>1.1333333333333333</v>
      </c>
      <c r="R15" s="20">
        <f t="shared" si="4"/>
        <v>1.0055555555555555</v>
      </c>
      <c r="S15" s="20">
        <f t="shared" si="5"/>
        <v>1.0666666666666667</v>
      </c>
      <c r="U15" s="20">
        <f t="shared" si="6"/>
        <v>1.07</v>
      </c>
      <c r="V15" s="20">
        <f t="shared" si="7"/>
        <v>0.99583333333333335</v>
      </c>
      <c r="X15" s="19">
        <v>298</v>
      </c>
      <c r="Y15" s="18">
        <f t="shared" si="10"/>
        <v>2.6929530201342282</v>
      </c>
      <c r="Z15" s="18">
        <f t="shared" si="8"/>
        <v>4.0100671140939594</v>
      </c>
      <c r="AA15" s="18">
        <f t="shared" si="9"/>
        <v>6.7030201342281881</v>
      </c>
    </row>
    <row r="16" spans="1:27" ht="15" customHeight="1" x14ac:dyDescent="0.25">
      <c r="A16" s="106" t="s">
        <v>46</v>
      </c>
      <c r="B16" s="106"/>
      <c r="C16" s="53" t="s">
        <v>43</v>
      </c>
      <c r="D16" s="70">
        <f>(VLOOKUP(A16,'Planned Staff Hours'!$C$9:$M$21,2,FALSE)+VLOOKUP(A16,'Planned Staff Hours'!$C$9:$M$21,4,FALSE))*'Date Reference'!$L$38</f>
        <v>900</v>
      </c>
      <c r="E16" s="71">
        <f>Gloucestershire!S128+Gloucestershire!U128</f>
        <v>877.5</v>
      </c>
      <c r="F16" s="70">
        <f>(VLOOKUP(A16,'Planned Staff Hours'!$C$9:$M$21,3,FALSE)+VLOOKUP(A16,'Planned Staff Hours'!$C$9:$M$21,5,FALSE))*'Date Reference'!$L$38</f>
        <v>4500</v>
      </c>
      <c r="G16" s="71">
        <f>Gloucestershire!T128+Gloucestershire!V128</f>
        <v>4275</v>
      </c>
      <c r="H16" s="72">
        <f>(VLOOKUP(A16,'Planned Staff Hours'!$C$9:$M$21,6,FALSE))*'Date Reference'!$L$38</f>
        <v>300</v>
      </c>
      <c r="I16" s="44">
        <f>Gloucestershire!W128</f>
        <v>300</v>
      </c>
      <c r="J16" s="45">
        <f>(VLOOKUP(A16,'Planned Staff Hours'!$C$9:$M$21,7,FALSE))*'Date Reference'!$L$38</f>
        <v>2400</v>
      </c>
      <c r="K16" s="55">
        <f>Gloucestershire!X128</f>
        <v>2380</v>
      </c>
      <c r="L16" s="21"/>
      <c r="M16" s="20">
        <f t="shared" si="0"/>
        <v>0.97499999999999998</v>
      </c>
      <c r="N16" s="20">
        <f t="shared" si="1"/>
        <v>0.95</v>
      </c>
      <c r="O16" s="20">
        <f t="shared" si="2"/>
        <v>1</v>
      </c>
      <c r="P16" s="20">
        <f t="shared" si="3"/>
        <v>0.9916666666666667</v>
      </c>
      <c r="R16" s="20">
        <f t="shared" si="4"/>
        <v>0.95416666666666672</v>
      </c>
      <c r="S16" s="20">
        <f t="shared" si="5"/>
        <v>0.99259259259259258</v>
      </c>
      <c r="U16" s="20">
        <f t="shared" si="6"/>
        <v>0.98124999999999996</v>
      </c>
      <c r="V16" s="20">
        <f t="shared" si="7"/>
        <v>0.96449275362318843</v>
      </c>
      <c r="X16" s="19">
        <v>180</v>
      </c>
      <c r="Y16" s="18">
        <f t="shared" si="10"/>
        <v>6.541666666666667</v>
      </c>
      <c r="Z16" s="18">
        <f t="shared" si="8"/>
        <v>36.972222222222221</v>
      </c>
      <c r="AA16" s="18">
        <f t="shared" si="9"/>
        <v>43.513888888888886</v>
      </c>
    </row>
    <row r="17" spans="1:24" x14ac:dyDescent="0.25">
      <c r="A17" s="17"/>
      <c r="D17" s="69"/>
      <c r="E17" s="69"/>
      <c r="F17" s="69"/>
      <c r="G17" s="69"/>
      <c r="H17" s="69"/>
      <c r="I17" s="69"/>
      <c r="J17" s="69"/>
      <c r="K17" s="69"/>
      <c r="M17" s="16"/>
      <c r="N17" s="16"/>
      <c r="O17" s="16"/>
      <c r="P17" s="16"/>
      <c r="X17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2" priority="1" operator="greaterThanOrEqual">
      <formula>1.2</formula>
    </cfRule>
    <cfRule type="cellIs" dxfId="1" priority="2" operator="lessThan">
      <formula>0.8</formula>
    </cfRule>
    <cfRule type="cellIs" dxfId="0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E10" sqref="E10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4" t="s">
        <v>115</v>
      </c>
      <c r="C2" s="85"/>
      <c r="D2" s="85"/>
      <c r="E2" s="85"/>
      <c r="F2" s="85"/>
      <c r="G2" s="85"/>
      <c r="H2" s="86"/>
    </row>
    <row r="3" spans="2:13" ht="15.75" thickBot="1" x14ac:dyDescent="0.3">
      <c r="B3" s="87"/>
      <c r="C3" s="88"/>
      <c r="D3" s="88"/>
      <c r="E3" s="88"/>
      <c r="F3" s="88"/>
      <c r="G3" s="88"/>
      <c r="H3" s="89"/>
    </row>
    <row r="6" spans="2:13" ht="14.25" customHeight="1" x14ac:dyDescent="0.25"/>
    <row r="7" spans="2:13" x14ac:dyDescent="0.25">
      <c r="D7" s="47" t="s">
        <v>70</v>
      </c>
      <c r="E7" s="47" t="s">
        <v>44</v>
      </c>
      <c r="F7" s="47" t="s">
        <v>70</v>
      </c>
      <c r="G7" s="47" t="s">
        <v>44</v>
      </c>
      <c r="H7" s="47" t="s">
        <v>70</v>
      </c>
      <c r="I7" s="47" t="s">
        <v>44</v>
      </c>
      <c r="J7" s="47" t="s">
        <v>70</v>
      </c>
      <c r="K7" s="47" t="s">
        <v>44</v>
      </c>
      <c r="L7" s="47" t="s">
        <v>70</v>
      </c>
      <c r="M7" s="47" t="s">
        <v>44</v>
      </c>
    </row>
    <row r="8" spans="2:13" x14ac:dyDescent="0.25">
      <c r="B8" s="47" t="s">
        <v>110</v>
      </c>
      <c r="C8" s="48" t="s">
        <v>111</v>
      </c>
      <c r="D8" s="125" t="s">
        <v>71</v>
      </c>
      <c r="E8" s="125"/>
      <c r="F8" s="125" t="s">
        <v>72</v>
      </c>
      <c r="G8" s="125"/>
      <c r="H8" s="125" t="s">
        <v>34</v>
      </c>
      <c r="I8" s="125"/>
      <c r="J8" s="124" t="s">
        <v>112</v>
      </c>
      <c r="K8" s="124"/>
      <c r="L8" s="124" t="s">
        <v>34</v>
      </c>
      <c r="M8" s="124"/>
    </row>
    <row r="9" spans="2:13" x14ac:dyDescent="0.25">
      <c r="B9" s="47">
        <v>1</v>
      </c>
      <c r="C9" s="48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7">
        <v>2</v>
      </c>
      <c r="C10" s="48" t="s">
        <v>56</v>
      </c>
      <c r="D10" s="19">
        <v>22.5</v>
      </c>
      <c r="E10" s="131">
        <v>25.332999999999998</v>
      </c>
      <c r="F10" s="19">
        <v>22.5</v>
      </c>
      <c r="G10" s="76">
        <v>19.66</v>
      </c>
      <c r="H10" s="76">
        <v>20</v>
      </c>
      <c r="I10" s="76">
        <v>20</v>
      </c>
      <c r="J10" s="42">
        <f t="shared" ref="J10:J20" si="0">(D10+F10)/7.5</f>
        <v>6</v>
      </c>
      <c r="K10" s="42">
        <f t="shared" ref="K10:K20" si="1">(E10+G10)/7.5</f>
        <v>5.9990666666666659</v>
      </c>
      <c r="L10" s="42">
        <f t="shared" ref="L10:L20" si="2">H10/10</f>
        <v>2</v>
      </c>
      <c r="M10" s="42">
        <f t="shared" ref="M10:M20" si="3">I10/10</f>
        <v>2</v>
      </c>
    </row>
    <row r="11" spans="2:13" x14ac:dyDescent="0.25">
      <c r="B11" s="47">
        <v>3</v>
      </c>
      <c r="C11" s="48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D20" sqref="D20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4" t="s">
        <v>116</v>
      </c>
      <c r="B9" s="85"/>
      <c r="C9" s="85"/>
      <c r="D9" s="85"/>
      <c r="E9" s="85"/>
      <c r="F9" s="85"/>
      <c r="G9" s="86"/>
      <c r="H9" s="4"/>
      <c r="I9" s="4"/>
    </row>
    <row r="10" spans="1:18" ht="15.75" thickBot="1" x14ac:dyDescent="0.3">
      <c r="A10" s="87"/>
      <c r="B10" s="88"/>
      <c r="C10" s="88"/>
      <c r="D10" s="88"/>
      <c r="E10" s="88"/>
      <c r="F10" s="88"/>
      <c r="G10" s="89"/>
      <c r="H10" s="9"/>
      <c r="I10" s="9"/>
    </row>
    <row r="11" spans="1:18" ht="18.75" thickBot="1" x14ac:dyDescent="0.3">
      <c r="A11" s="5"/>
      <c r="B11" s="126" t="s">
        <v>12</v>
      </c>
      <c r="C11" s="127"/>
      <c r="D11" s="126" t="s">
        <v>13</v>
      </c>
      <c r="E11" s="127"/>
      <c r="F11" s="126" t="s">
        <v>14</v>
      </c>
      <c r="G11" s="127"/>
      <c r="H11" s="126" t="s">
        <v>15</v>
      </c>
      <c r="I11" s="127"/>
      <c r="J11" s="126" t="s">
        <v>29</v>
      </c>
      <c r="K11" s="127"/>
    </row>
    <row r="12" spans="1:18" ht="18" x14ac:dyDescent="0.25">
      <c r="A12" s="6" t="s">
        <v>11</v>
      </c>
      <c r="B12" s="56" t="s">
        <v>30</v>
      </c>
      <c r="C12" s="56" t="s">
        <v>31</v>
      </c>
      <c r="D12" s="57" t="s">
        <v>30</v>
      </c>
      <c r="E12" s="57" t="s">
        <v>31</v>
      </c>
      <c r="F12" s="57" t="s">
        <v>30</v>
      </c>
      <c r="G12" s="57" t="s">
        <v>31</v>
      </c>
      <c r="H12" s="57" t="s">
        <v>30</v>
      </c>
      <c r="I12" s="57" t="s">
        <v>31</v>
      </c>
      <c r="J12" s="57" t="s">
        <v>30</v>
      </c>
      <c r="K12" s="57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7">
        <v>0</v>
      </c>
      <c r="C14" s="67">
        <v>0</v>
      </c>
      <c r="D14" s="67">
        <v>7.5</v>
      </c>
      <c r="E14" s="68">
        <v>1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R14" s="16"/>
    </row>
    <row r="15" spans="1:18" ht="18" x14ac:dyDescent="0.25">
      <c r="A15" s="12" t="s">
        <v>18</v>
      </c>
      <c r="B15" s="67">
        <v>127.5</v>
      </c>
      <c r="C15" s="68">
        <v>17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R15" s="16"/>
    </row>
    <row r="16" spans="1:18" ht="18" x14ac:dyDescent="0.25">
      <c r="A16" s="12" t="s">
        <v>19</v>
      </c>
      <c r="B16" s="67">
        <v>30</v>
      </c>
      <c r="C16" s="68">
        <v>4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R16" s="16"/>
    </row>
    <row r="17" spans="1:18" ht="18" x14ac:dyDescent="0.25">
      <c r="A17" s="12" t="s">
        <v>20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R17" s="16"/>
    </row>
    <row r="18" spans="1:18" ht="18" x14ac:dyDescent="0.25">
      <c r="A18" s="12" t="s">
        <v>21</v>
      </c>
      <c r="B18" s="67">
        <v>0</v>
      </c>
      <c r="C18" s="67">
        <v>0</v>
      </c>
      <c r="D18" s="67">
        <v>32.5</v>
      </c>
      <c r="E18" s="68">
        <v>4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</row>
    <row r="19" spans="1:18" ht="18" x14ac:dyDescent="0.25">
      <c r="A19" s="12" t="s">
        <v>22</v>
      </c>
      <c r="B19" s="67">
        <v>52.5</v>
      </c>
      <c r="C19" s="68">
        <v>7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</row>
    <row r="20" spans="1:18" ht="18" x14ac:dyDescent="0.25">
      <c r="A20" s="12" t="s">
        <v>23</v>
      </c>
      <c r="B20" s="67">
        <v>7.5</v>
      </c>
      <c r="C20" s="68">
        <v>1</v>
      </c>
      <c r="D20" s="67">
        <v>10</v>
      </c>
      <c r="E20" s="68">
        <v>1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</row>
    <row r="21" spans="1:18" ht="18" x14ac:dyDescent="0.25">
      <c r="A21" s="12" t="s">
        <v>24</v>
      </c>
      <c r="B21" s="67">
        <v>7.5</v>
      </c>
      <c r="C21" s="68">
        <v>1</v>
      </c>
      <c r="D21" s="67">
        <v>15</v>
      </c>
      <c r="E21" s="68">
        <v>2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</row>
    <row r="22" spans="1:18" ht="18" x14ac:dyDescent="0.25">
      <c r="A22" s="12" t="s">
        <v>25</v>
      </c>
      <c r="B22" s="67">
        <v>15</v>
      </c>
      <c r="C22" s="68">
        <v>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</row>
    <row r="23" spans="1:18" ht="18" x14ac:dyDescent="0.25">
      <c r="A23" s="12" t="s">
        <v>26</v>
      </c>
      <c r="B23" s="67">
        <v>159.65</v>
      </c>
      <c r="C23" s="68">
        <v>21</v>
      </c>
      <c r="D23" s="67">
        <v>7.5</v>
      </c>
      <c r="E23" s="68">
        <v>1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</row>
    <row r="24" spans="1:18" ht="18" x14ac:dyDescent="0.25">
      <c r="A24" s="12" t="s">
        <v>27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</row>
    <row r="25" spans="1:18" ht="18" x14ac:dyDescent="0.25">
      <c r="A25" s="12" t="s">
        <v>45</v>
      </c>
      <c r="B25" s="67">
        <v>15</v>
      </c>
      <c r="C25" s="68">
        <v>2</v>
      </c>
      <c r="D25" s="67">
        <v>282.5</v>
      </c>
      <c r="E25" s="68">
        <v>31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</row>
    <row r="26" spans="1:18" ht="18" x14ac:dyDescent="0.25">
      <c r="A26" s="8" t="s">
        <v>32</v>
      </c>
      <c r="B26" s="59">
        <f t="shared" ref="B26:K26" si="0">SUM(B14:B25)</f>
        <v>414.65</v>
      </c>
      <c r="C26" s="59">
        <f t="shared" si="0"/>
        <v>55</v>
      </c>
      <c r="D26" s="59">
        <f t="shared" si="0"/>
        <v>355</v>
      </c>
      <c r="E26" s="59">
        <f t="shared" si="0"/>
        <v>40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P24" sqref="P24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November</v>
      </c>
      <c r="N3" s="38" t="s">
        <v>96</v>
      </c>
      <c r="O3" s="1" t="str">
        <f>LEFT(M3,3)&amp;"-"&amp;L4</f>
        <v>Nov-2023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28"/>
      <c r="N4" s="129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45231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45232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45233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45234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45235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45236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45237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45238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45239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45240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45241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45242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45243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45244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45245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45246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45247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45248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45249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45250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45251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45252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45253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6">
        <f t="shared" si="1"/>
        <v>45254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45255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45256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45257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45258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45259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45260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 t="str">
        <f t="shared" si="1"/>
        <v/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30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2023-12-08T12:20:21Z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