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07. Oct 2023\"/>
    </mc:Choice>
  </mc:AlternateContent>
  <xr:revisionPtr revIDLastSave="0" documentId="13_ncr:1_{92CE2377-7872-4D85-B2E9-C4B0A7126B7B}" xr6:coauthVersionLast="36" xr6:coauthVersionMax="36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X46" i="28" l="1"/>
  <c r="K7" i="24" s="1"/>
  <c r="W46" i="28"/>
  <c r="I7" i="24" s="1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7" i="24" l="1"/>
  <c r="G13" i="24"/>
  <c r="E13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R15" i="28" s="1"/>
  <c r="L12" i="26"/>
  <c r="R21" i="28" s="1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s="1"/>
  <c r="B65" i="28" l="1"/>
  <c r="R24" i="28"/>
  <c r="L38" i="26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J7" i="24" l="1"/>
  <c r="J8" i="24"/>
  <c r="J9" i="24"/>
  <c r="J10" i="24"/>
  <c r="J11" i="24"/>
  <c r="J12" i="24"/>
  <c r="J13" i="24"/>
  <c r="J14" i="24"/>
  <c r="J15" i="24"/>
  <c r="J16" i="24"/>
  <c r="H10" i="24"/>
  <c r="H15" i="24"/>
  <c r="F6" i="24"/>
  <c r="D7" i="24"/>
  <c r="D8" i="24"/>
  <c r="D9" i="24"/>
  <c r="D10" i="24"/>
  <c r="D11" i="24"/>
  <c r="D12" i="24"/>
  <c r="D13" i="24"/>
  <c r="D14" i="24"/>
  <c r="D15" i="24"/>
  <c r="D16" i="24"/>
  <c r="H7" i="24"/>
  <c r="H12" i="24"/>
  <c r="H16" i="24"/>
  <c r="J6" i="24"/>
  <c r="F14" i="24"/>
  <c r="H9" i="24"/>
  <c r="H13" i="24"/>
  <c r="H6" i="24"/>
  <c r="D6" i="24"/>
  <c r="F7" i="24"/>
  <c r="F8" i="24"/>
  <c r="F9" i="24"/>
  <c r="F10" i="24"/>
  <c r="F11" i="24"/>
  <c r="F12" i="24"/>
  <c r="F13" i="24"/>
  <c r="F15" i="24"/>
  <c r="F16" i="24"/>
  <c r="H8" i="24"/>
  <c r="H11" i="24"/>
  <c r="H14" i="24"/>
  <c r="F5" i="24"/>
  <c r="S128" i="28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J5" i="24"/>
  <c r="C23" i="25"/>
  <c r="H5" i="24"/>
  <c r="E15" i="24" l="1"/>
  <c r="E11" i="24"/>
  <c r="G11" i="24"/>
  <c r="E16" i="24"/>
  <c r="E10" i="24"/>
  <c r="G9" i="24"/>
  <c r="E6" i="24"/>
  <c r="E14" i="24"/>
  <c r="G15" i="24"/>
  <c r="G8" i="24"/>
  <c r="G14" i="24"/>
  <c r="G6" i="24"/>
  <c r="E12" i="24"/>
  <c r="G16" i="24"/>
  <c r="G10" i="24"/>
  <c r="G12" i="24"/>
  <c r="E9" i="24"/>
  <c r="E8" i="24"/>
  <c r="G5" i="24"/>
  <c r="E5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V14" i="24" l="1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</authors>
  <commentList>
    <comment ref="G17" authorId="0" shapeId="0" xr:uid="{D2BA2F48-9FD5-4656-A3B8-BCC36638684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41" authorId="0" shapeId="0" xr:uid="{4DC88074-0252-49F1-9D9D-DCF4A6013B0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G44" authorId="0" shapeId="0" xr:uid="{A2008FC8-45D4-43D5-B43D-0245569754D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<sst xmlns="http://schemas.openxmlformats.org/spreadsheetml/2006/main" count="2521" uniqueCount="157">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</sst>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0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8" xfId="0" applyFill="1" applyBorder="1"/>
    <xf numFmtId="0" fontId="0" fillId="5" borderId="17" xfId="0" applyFill="1" applyBorder="1"/>
    <xf numFmtId="0" fontId="2" fillId="2" borderId="24" xfId="0" applyFont="1" applyFill="1" applyBorder="1"/>
    <xf numFmtId="0" fontId="0" fillId="0" borderId="2" xfId="0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13" fillId="0" borderId="15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3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132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19" sqref="C19:D19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1" t="s">
        <v>117</v>
      </c>
      <c r="C10" s="82"/>
      <c r="D10" s="82"/>
      <c r="E10" s="82"/>
      <c r="F10" s="82"/>
      <c r="G10" s="82"/>
      <c r="H10" s="83"/>
    </row>
    <row r="11" spans="2:8" ht="15.75" thickBot="1" x14ac:dyDescent="0.3">
      <c r="B11" s="84"/>
      <c r="C11" s="85"/>
      <c r="D11" s="85"/>
      <c r="E11" s="85"/>
      <c r="F11" s="85"/>
      <c r="G11" s="85"/>
      <c r="H11" s="86"/>
    </row>
    <row r="12" spans="2:8" ht="18" customHeight="1" x14ac:dyDescent="0.25">
      <c r="B12" s="87" t="s">
        <v>118</v>
      </c>
      <c r="C12" s="87"/>
      <c r="D12" s="87"/>
      <c r="E12" s="87"/>
      <c r="F12" s="87"/>
      <c r="G12" s="87"/>
      <c r="H12" s="87"/>
    </row>
    <row r="13" spans="2:8" ht="18" customHeight="1" x14ac:dyDescent="0.25">
      <c r="B13" s="88"/>
      <c r="C13" s="88"/>
      <c r="D13" s="88"/>
      <c r="E13" s="88"/>
      <c r="F13" s="88"/>
      <c r="G13" s="88"/>
      <c r="H13" s="88"/>
    </row>
    <row r="14" spans="2:8" ht="18" customHeight="1" x14ac:dyDescent="0.25">
      <c r="B14" s="88"/>
      <c r="C14" s="88"/>
      <c r="D14" s="88"/>
      <c r="E14" s="88"/>
      <c r="F14" s="88"/>
      <c r="G14" s="88"/>
      <c r="H14" s="88"/>
    </row>
    <row r="15" spans="2:8" ht="18" customHeight="1" x14ac:dyDescent="0.25">
      <c r="B15" s="88"/>
      <c r="C15" s="88"/>
      <c r="D15" s="88"/>
      <c r="E15" s="88"/>
      <c r="F15" s="88"/>
      <c r="G15" s="88"/>
      <c r="H15" s="88"/>
    </row>
    <row r="16" spans="2:8" ht="18" customHeight="1" x14ac:dyDescent="0.25"/>
    <row r="18" spans="3:10" ht="18" customHeight="1" x14ac:dyDescent="0.25">
      <c r="C18" s="94" t="s">
        <v>76</v>
      </c>
      <c r="D18" s="95"/>
      <c r="E18" s="94" t="s">
        <v>77</v>
      </c>
      <c r="F18" s="96"/>
    </row>
    <row r="19" spans="3:10" ht="18.75" x14ac:dyDescent="0.3">
      <c r="C19" s="89" t="s">
        <v>89</v>
      </c>
      <c r="D19" s="91"/>
      <c r="E19" s="89">
        <v>2023</v>
      </c>
      <c r="F19" s="91"/>
    </row>
    <row r="20" spans="3:10" ht="18" x14ac:dyDescent="0.25">
      <c r="C20" s="92" t="s">
        <v>113</v>
      </c>
      <c r="D20" s="93"/>
      <c r="E20" s="93"/>
      <c r="F20" s="93"/>
    </row>
    <row r="21" spans="3:10" ht="18.75" x14ac:dyDescent="0.3">
      <c r="C21" s="89">
        <v>31</v>
      </c>
      <c r="D21" s="90"/>
      <c r="E21" s="90"/>
      <c r="F21" s="91"/>
    </row>
    <row r="23" spans="3:10" ht="15" customHeight="1" x14ac:dyDescent="0.25">
      <c r="C23" s="80" t="str">
        <f>IF(C21=0,"Sorry the Spreadsheet cannot go that far in the future, Please select the current Year", "")</f>
        <v/>
      </c>
      <c r="D23" s="80"/>
      <c r="E23" s="80"/>
      <c r="F23" s="80"/>
      <c r="G23" s="80"/>
      <c r="H23" s="80"/>
      <c r="I23" s="80"/>
      <c r="J23" s="80"/>
    </row>
    <row r="24" spans="3:10" ht="15.75" customHeight="1" x14ac:dyDescent="0.25">
      <c r="C24" s="80"/>
      <c r="D24" s="80"/>
      <c r="E24" s="80"/>
      <c r="F24" s="80"/>
      <c r="G24" s="80"/>
      <c r="H24" s="80"/>
      <c r="I24" s="80"/>
      <c r="J24" s="80"/>
    </row>
    <row r="25" spans="3:10" ht="15" customHeight="1" x14ac:dyDescent="0.25">
      <c r="C25" s="80"/>
      <c r="D25" s="80"/>
      <c r="E25" s="80"/>
      <c r="F25" s="80"/>
      <c r="G25" s="80"/>
      <c r="H25" s="80"/>
      <c r="I25" s="80"/>
      <c r="J25" s="80"/>
    </row>
    <row r="26" spans="3:10" ht="15.75" customHeight="1" x14ac:dyDescent="0.25">
      <c r="C26" s="80"/>
      <c r="D26" s="80"/>
      <c r="E26" s="80"/>
      <c r="F26" s="80"/>
      <c r="G26" s="80"/>
      <c r="H26" s="80"/>
      <c r="I26" s="80"/>
      <c r="J26" s="80"/>
    </row>
    <row r="27" spans="3:10" x14ac:dyDescent="0.25">
      <c r="C27" s="80"/>
      <c r="D27" s="80"/>
      <c r="E27" s="80"/>
      <c r="F27" s="80"/>
      <c r="G27" s="80"/>
      <c r="H27" s="80"/>
      <c r="I27" s="80"/>
      <c r="J27" s="80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31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P40" sqref="P4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1" t="s">
        <v>105</v>
      </c>
      <c r="C8" s="82"/>
      <c r="D8" s="82"/>
      <c r="E8" s="82"/>
      <c r="F8" s="82"/>
      <c r="G8" s="82"/>
      <c r="H8" s="83"/>
      <c r="M8" s="16"/>
      <c r="N8" s="16"/>
      <c r="O8" s="16"/>
    </row>
    <row r="9" spans="1:48" ht="15.75" customHeight="1" thickBot="1" x14ac:dyDescent="0.3">
      <c r="B9" s="84"/>
      <c r="C9" s="85"/>
      <c r="D9" s="85"/>
      <c r="E9" s="85"/>
      <c r="F9" s="85"/>
      <c r="G9" s="85"/>
      <c r="H9" s="86"/>
    </row>
    <row r="10" spans="1:48" ht="15" customHeight="1" x14ac:dyDescent="0.25">
      <c r="B10" s="102" t="s">
        <v>99</v>
      </c>
      <c r="C10" s="102"/>
      <c r="D10" s="102"/>
      <c r="E10" s="102"/>
      <c r="F10" s="102"/>
      <c r="G10" s="102"/>
      <c r="H10" s="102"/>
      <c r="J10" s="102" t="s">
        <v>100</v>
      </c>
      <c r="K10" s="102"/>
      <c r="L10" s="102"/>
      <c r="M10" s="102"/>
      <c r="N10" s="102"/>
      <c r="O10" s="102"/>
      <c r="P10" s="102"/>
      <c r="R10" s="102" t="s">
        <v>101</v>
      </c>
      <c r="S10" s="102"/>
      <c r="T10" s="102"/>
      <c r="U10" s="102"/>
      <c r="V10" s="102"/>
      <c r="W10" s="102"/>
      <c r="X10" s="102"/>
      <c r="Z10" s="102" t="s">
        <v>102</v>
      </c>
      <c r="AA10" s="102"/>
      <c r="AB10" s="102"/>
      <c r="AC10" s="102"/>
      <c r="AD10" s="102"/>
      <c r="AE10" s="102"/>
      <c r="AF10" s="102"/>
      <c r="AH10" s="102" t="s">
        <v>103</v>
      </c>
      <c r="AI10" s="102"/>
      <c r="AJ10" s="102"/>
      <c r="AK10" s="102"/>
      <c r="AL10" s="102"/>
      <c r="AM10" s="102"/>
      <c r="AN10" s="102"/>
      <c r="AP10" s="102" t="s">
        <v>104</v>
      </c>
      <c r="AQ10" s="102"/>
      <c r="AR10" s="102"/>
      <c r="AS10" s="102"/>
      <c r="AT10" s="102"/>
      <c r="AU10" s="102"/>
      <c r="AV10" s="102"/>
    </row>
    <row r="11" spans="1:48" ht="15" customHeight="1" x14ac:dyDescent="0.25">
      <c r="B11" s="96"/>
      <c r="C11" s="96"/>
      <c r="D11" s="96"/>
      <c r="E11" s="96"/>
      <c r="F11" s="96"/>
      <c r="G11" s="96"/>
      <c r="H11" s="96"/>
      <c r="J11" s="96"/>
      <c r="K11" s="96"/>
      <c r="L11" s="96"/>
      <c r="M11" s="96"/>
      <c r="N11" s="96"/>
      <c r="O11" s="96"/>
      <c r="P11" s="96"/>
      <c r="R11" s="96"/>
      <c r="S11" s="96"/>
      <c r="T11" s="96"/>
      <c r="U11" s="96"/>
      <c r="V11" s="96"/>
      <c r="W11" s="96"/>
      <c r="X11" s="96"/>
      <c r="Z11" s="96"/>
      <c r="AA11" s="96"/>
      <c r="AB11" s="96"/>
      <c r="AC11" s="96"/>
      <c r="AD11" s="96"/>
      <c r="AE11" s="96"/>
      <c r="AF11" s="96"/>
      <c r="AH11" s="96"/>
      <c r="AI11" s="96"/>
      <c r="AJ11" s="96"/>
      <c r="AK11" s="96"/>
      <c r="AL11" s="96"/>
      <c r="AM11" s="96"/>
      <c r="AN11" s="96"/>
      <c r="AP11" s="96"/>
      <c r="AQ11" s="96"/>
      <c r="AR11" s="96"/>
      <c r="AS11" s="96"/>
      <c r="AT11" s="96"/>
      <c r="AU11" s="96"/>
      <c r="AV11" s="96"/>
    </row>
    <row r="12" spans="1:48" ht="27.75" customHeight="1" x14ac:dyDescent="0.3">
      <c r="B12" s="3"/>
      <c r="C12" s="99" t="s">
        <v>73</v>
      </c>
      <c r="D12" s="100"/>
      <c r="E12" s="100"/>
      <c r="F12" s="100"/>
      <c r="G12" s="100"/>
      <c r="H12" s="101"/>
      <c r="J12" s="3"/>
      <c r="K12" s="99" t="s">
        <v>73</v>
      </c>
      <c r="L12" s="100"/>
      <c r="M12" s="100"/>
      <c r="N12" s="100"/>
      <c r="O12" s="100"/>
      <c r="P12" s="101"/>
      <c r="R12" s="15"/>
      <c r="S12" s="99" t="s">
        <v>73</v>
      </c>
      <c r="T12" s="100"/>
      <c r="U12" s="100"/>
      <c r="V12" s="100"/>
      <c r="W12" s="100"/>
      <c r="X12" s="101"/>
      <c r="Z12" s="15"/>
      <c r="AA12" s="99" t="s">
        <v>73</v>
      </c>
      <c r="AB12" s="100"/>
      <c r="AC12" s="100"/>
      <c r="AD12" s="100"/>
      <c r="AE12" s="100"/>
      <c r="AF12" s="101"/>
      <c r="AH12" s="15"/>
      <c r="AI12" s="99" t="s">
        <v>73</v>
      </c>
      <c r="AJ12" s="100"/>
      <c r="AK12" s="100"/>
      <c r="AL12" s="100"/>
      <c r="AM12" s="100"/>
      <c r="AN12" s="101"/>
      <c r="AP12" s="15"/>
      <c r="AQ12" s="99" t="s">
        <v>73</v>
      </c>
      <c r="AR12" s="100"/>
      <c r="AS12" s="100"/>
      <c r="AT12" s="100"/>
      <c r="AU12" s="100"/>
      <c r="AV12" s="101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97" t="s">
        <v>71</v>
      </c>
      <c r="D14" s="98"/>
      <c r="E14" s="97" t="s">
        <v>72</v>
      </c>
      <c r="F14" s="98"/>
      <c r="G14" s="97" t="s">
        <v>34</v>
      </c>
      <c r="H14" s="98"/>
      <c r="I14" s="34"/>
      <c r="J14" s="33" t="s">
        <v>0</v>
      </c>
      <c r="K14" s="97" t="s">
        <v>71</v>
      </c>
      <c r="L14" s="98"/>
      <c r="M14" s="97" t="s">
        <v>72</v>
      </c>
      <c r="N14" s="98"/>
      <c r="O14" s="97" t="s">
        <v>34</v>
      </c>
      <c r="P14" s="98"/>
      <c r="R14" s="33" t="s">
        <v>0</v>
      </c>
      <c r="S14" s="97" t="s">
        <v>71</v>
      </c>
      <c r="T14" s="98"/>
      <c r="U14" s="97" t="s">
        <v>72</v>
      </c>
      <c r="V14" s="98"/>
      <c r="W14" s="97" t="s">
        <v>34</v>
      </c>
      <c r="X14" s="98"/>
      <c r="Z14" s="33" t="s">
        <v>0</v>
      </c>
      <c r="AA14" s="97" t="s">
        <v>71</v>
      </c>
      <c r="AB14" s="98"/>
      <c r="AC14" s="97" t="s">
        <v>72</v>
      </c>
      <c r="AD14" s="98"/>
      <c r="AE14" s="97" t="s">
        <v>34</v>
      </c>
      <c r="AF14" s="98"/>
      <c r="AH14" s="33" t="s">
        <v>0</v>
      </c>
      <c r="AI14" s="97" t="s">
        <v>71</v>
      </c>
      <c r="AJ14" s="98"/>
      <c r="AK14" s="97" t="s">
        <v>72</v>
      </c>
      <c r="AL14" s="98"/>
      <c r="AM14" s="97" t="s">
        <v>34</v>
      </c>
      <c r="AN14" s="98"/>
      <c r="AP14" s="33" t="s">
        <v>0</v>
      </c>
      <c r="AQ14" s="97" t="s">
        <v>71</v>
      </c>
      <c r="AR14" s="98"/>
      <c r="AS14" s="97" t="s">
        <v>72</v>
      </c>
      <c r="AT14" s="98"/>
      <c r="AU14" s="97" t="s">
        <v>34</v>
      </c>
      <c r="AV14" s="98"/>
    </row>
    <row r="15" spans="1:48" x14ac:dyDescent="0.25">
      <c r="A15">
        <v>1</v>
      </c>
      <c r="B15" s="40">
        <f>VLOOKUP($A15,'Date Reference'!$K$6:$L$36,2,FALSE)</f>
        <v>45200</v>
      </c>
      <c r="C15" s="64">
        <v>15</v>
      </c>
      <c r="D15" s="63">
        <v>30</v>
      </c>
      <c r="E15" s="64">
        <v>15</v>
      </c>
      <c r="F15" s="63">
        <v>30</v>
      </c>
      <c r="G15" s="63">
        <v>20</v>
      </c>
      <c r="H15" s="63">
        <v>20</v>
      </c>
      <c r="J15" s="40">
        <f>VLOOKUP($A15,'Date Reference'!$K$6:$L$36,2,FALSE)</f>
        <v>45200</v>
      </c>
      <c r="K15" s="63">
        <v>15</v>
      </c>
      <c r="L15" s="64">
        <v>37.5</v>
      </c>
      <c r="M15" s="63">
        <v>15</v>
      </c>
      <c r="N15" s="64">
        <v>37.5</v>
      </c>
      <c r="O15" s="63">
        <v>20</v>
      </c>
      <c r="P15" s="63">
        <v>30</v>
      </c>
      <c r="R15" s="40">
        <f>VLOOKUP($A15,'Date Reference'!$K$6:$L$36,2,FALSE)</f>
        <v>45200</v>
      </c>
      <c r="S15" s="63">
        <v>22.5</v>
      </c>
      <c r="T15" s="64">
        <v>22.5</v>
      </c>
      <c r="U15" s="63">
        <v>22.5</v>
      </c>
      <c r="V15" s="64">
        <v>22.5</v>
      </c>
      <c r="W15" s="63">
        <v>20</v>
      </c>
      <c r="X15" s="63">
        <v>20</v>
      </c>
      <c r="Y15" s="62"/>
      <c r="Z15" s="60">
        <f>VLOOKUP($A15,'Date Reference'!$K$6:$L$36,2,FALSE)</f>
        <v>45200</v>
      </c>
      <c r="AA15" s="64">
        <v>15</v>
      </c>
      <c r="AB15" s="63">
        <v>22.5</v>
      </c>
      <c r="AC15" s="64">
        <v>15</v>
      </c>
      <c r="AD15" s="63">
        <v>22.5</v>
      </c>
      <c r="AE15" s="63">
        <v>20</v>
      </c>
      <c r="AF15" s="63">
        <v>20</v>
      </c>
      <c r="AG15" s="62"/>
      <c r="AH15" s="60">
        <f>VLOOKUP($A15,'Date Reference'!$K$6:$L$36,2,FALSE)</f>
        <v>45200</v>
      </c>
      <c r="AI15" s="64">
        <v>7.5</v>
      </c>
      <c r="AJ15" s="63">
        <v>37.5</v>
      </c>
      <c r="AK15" s="64">
        <v>15</v>
      </c>
      <c r="AL15" s="63">
        <v>37.5</v>
      </c>
      <c r="AM15" s="63">
        <v>20</v>
      </c>
      <c r="AN15" s="63">
        <v>30</v>
      </c>
      <c r="AO15" s="62"/>
      <c r="AP15" s="60">
        <f>VLOOKUP($A15,'Date Reference'!$K$6:$L$36,2,FALSE)</f>
        <v>45200</v>
      </c>
      <c r="AQ15" s="63">
        <v>30</v>
      </c>
      <c r="AR15" s="63">
        <v>22.5</v>
      </c>
      <c r="AS15" s="63">
        <v>22.5</v>
      </c>
      <c r="AT15" s="63">
        <v>30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45201</v>
      </c>
      <c r="C16" s="64">
        <v>15</v>
      </c>
      <c r="D16" s="63">
        <v>30</v>
      </c>
      <c r="E16" s="64">
        <v>15</v>
      </c>
      <c r="F16" s="63">
        <v>30</v>
      </c>
      <c r="G16" s="63">
        <v>20</v>
      </c>
      <c r="H16" s="63">
        <v>20</v>
      </c>
      <c r="J16" s="40">
        <f>VLOOKUP($A16,'Date Reference'!$K$6:$L$36,2,FALSE)</f>
        <v>45201</v>
      </c>
      <c r="K16" s="63">
        <v>22.5</v>
      </c>
      <c r="L16" s="64">
        <v>30</v>
      </c>
      <c r="M16" s="63">
        <v>22.5</v>
      </c>
      <c r="N16" s="64">
        <v>37.5</v>
      </c>
      <c r="O16" s="63">
        <v>20</v>
      </c>
      <c r="P16" s="63">
        <v>30</v>
      </c>
      <c r="R16" s="40">
        <f>VLOOKUP($A16,'Date Reference'!$K$6:$L$36,2,FALSE)</f>
        <v>45201</v>
      </c>
      <c r="S16" s="63">
        <v>22.5</v>
      </c>
      <c r="T16" s="64">
        <v>22.5</v>
      </c>
      <c r="U16" s="63">
        <v>22.5</v>
      </c>
      <c r="V16" s="64">
        <v>30</v>
      </c>
      <c r="W16" s="63">
        <v>30</v>
      </c>
      <c r="X16" s="63">
        <v>20</v>
      </c>
      <c r="Y16" s="62"/>
      <c r="Z16" s="60">
        <f>VLOOKUP($A16,'Date Reference'!$K$6:$L$36,2,FALSE)</f>
        <v>45201</v>
      </c>
      <c r="AA16" s="64">
        <v>15</v>
      </c>
      <c r="AB16" s="63">
        <v>22.5</v>
      </c>
      <c r="AC16" s="64">
        <v>15</v>
      </c>
      <c r="AD16" s="63">
        <v>22.5</v>
      </c>
      <c r="AE16" s="63">
        <v>20</v>
      </c>
      <c r="AF16" s="63">
        <v>20</v>
      </c>
      <c r="AG16" s="62"/>
      <c r="AH16" s="60">
        <f>VLOOKUP($A16,'Date Reference'!$K$6:$L$36,2,FALSE)</f>
        <v>45201</v>
      </c>
      <c r="AI16" s="64">
        <v>15</v>
      </c>
      <c r="AJ16" s="63">
        <v>30</v>
      </c>
      <c r="AK16" s="64">
        <v>15</v>
      </c>
      <c r="AL16" s="63">
        <v>30</v>
      </c>
      <c r="AM16" s="63">
        <v>20</v>
      </c>
      <c r="AN16" s="63">
        <v>30</v>
      </c>
      <c r="AO16" s="62"/>
      <c r="AP16" s="60">
        <f>VLOOKUP($A16,'Date Reference'!$K$6:$L$36,2,FALSE)</f>
        <v>45201</v>
      </c>
      <c r="AQ16" s="63">
        <v>22.5</v>
      </c>
      <c r="AR16" s="63">
        <v>22.5</v>
      </c>
      <c r="AS16" s="63">
        <v>22.5</v>
      </c>
      <c r="AT16" s="63">
        <v>22.5</v>
      </c>
      <c r="AU16" s="63">
        <v>20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45202</v>
      </c>
      <c r="C17" s="64">
        <v>15</v>
      </c>
      <c r="D17" s="63">
        <v>30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45202</v>
      </c>
      <c r="K17" s="63">
        <v>22.5</v>
      </c>
      <c r="L17" s="64">
        <v>30</v>
      </c>
      <c r="M17" s="63">
        <v>22.5</v>
      </c>
      <c r="N17" s="64">
        <v>30</v>
      </c>
      <c r="O17" s="63">
        <v>20</v>
      </c>
      <c r="P17" s="63">
        <v>30</v>
      </c>
      <c r="R17" s="40">
        <f>VLOOKUP($A17,'Date Reference'!$K$6:$L$36,2,FALSE)</f>
        <v>45202</v>
      </c>
      <c r="S17" s="63">
        <v>22.5</v>
      </c>
      <c r="T17" s="64">
        <v>22.5</v>
      </c>
      <c r="U17" s="63">
        <v>22.5</v>
      </c>
      <c r="V17" s="64">
        <v>22.5</v>
      </c>
      <c r="W17" s="63">
        <v>20</v>
      </c>
      <c r="X17" s="63">
        <v>20</v>
      </c>
      <c r="Y17" s="62"/>
      <c r="Z17" s="60">
        <f>VLOOKUP($A17,'Date Reference'!$K$6:$L$36,2,FALSE)</f>
        <v>45202</v>
      </c>
      <c r="AA17" s="64">
        <v>15</v>
      </c>
      <c r="AB17" s="63">
        <v>30</v>
      </c>
      <c r="AC17" s="64">
        <v>15</v>
      </c>
      <c r="AD17" s="63">
        <v>22.5</v>
      </c>
      <c r="AE17" s="63">
        <v>20</v>
      </c>
      <c r="AF17" s="63">
        <v>30</v>
      </c>
      <c r="AG17" s="62"/>
      <c r="AH17" s="60">
        <f>VLOOKUP($A17,'Date Reference'!$K$6:$L$36,2,FALSE)</f>
        <v>45202</v>
      </c>
      <c r="AI17" s="64">
        <v>15</v>
      </c>
      <c r="AJ17" s="63">
        <v>37.5</v>
      </c>
      <c r="AK17" s="64">
        <v>15</v>
      </c>
      <c r="AL17" s="63">
        <v>37.5</v>
      </c>
      <c r="AM17" s="63">
        <v>20</v>
      </c>
      <c r="AN17" s="63">
        <v>30</v>
      </c>
      <c r="AO17" s="62"/>
      <c r="AP17" s="60">
        <f>VLOOKUP($A17,'Date Reference'!$K$6:$L$36,2,FALSE)</f>
        <v>45202</v>
      </c>
      <c r="AQ17" s="63">
        <v>22.5</v>
      </c>
      <c r="AR17" s="63">
        <v>30</v>
      </c>
      <c r="AS17" s="63">
        <v>22.5</v>
      </c>
      <c r="AT17" s="63">
        <v>30</v>
      </c>
      <c r="AU17" s="63">
        <v>20</v>
      </c>
      <c r="AV17" s="63">
        <v>30</v>
      </c>
    </row>
    <row r="18" spans="1:48" x14ac:dyDescent="0.25">
      <c r="A18">
        <v>4</v>
      </c>
      <c r="B18" s="40">
        <f>VLOOKUP($A18,'Date Reference'!$K$6:$L$36,2,FALSE)</f>
        <v>45203</v>
      </c>
      <c r="C18" s="64">
        <v>15</v>
      </c>
      <c r="D18" s="63">
        <v>37.5</v>
      </c>
      <c r="E18" s="64">
        <v>15</v>
      </c>
      <c r="F18" s="63">
        <v>37.5</v>
      </c>
      <c r="G18" s="63">
        <v>20</v>
      </c>
      <c r="H18" s="63">
        <v>30</v>
      </c>
      <c r="J18" s="40">
        <f>VLOOKUP($A18,'Date Reference'!$K$6:$L$36,2,FALSE)</f>
        <v>45203</v>
      </c>
      <c r="K18" s="63">
        <v>30</v>
      </c>
      <c r="L18" s="64">
        <v>22.5</v>
      </c>
      <c r="M18" s="63">
        <v>37.5</v>
      </c>
      <c r="N18" s="64">
        <v>15</v>
      </c>
      <c r="O18" s="63">
        <v>20</v>
      </c>
      <c r="P18" s="63">
        <v>30</v>
      </c>
      <c r="R18" s="40">
        <f>VLOOKUP($A18,'Date Reference'!$K$6:$L$36,2,FALSE)</f>
        <v>45203</v>
      </c>
      <c r="S18" s="63">
        <v>22.5</v>
      </c>
      <c r="T18" s="64">
        <v>22.5</v>
      </c>
      <c r="U18" s="63">
        <v>22.5</v>
      </c>
      <c r="V18" s="64">
        <v>22.5</v>
      </c>
      <c r="W18" s="63">
        <v>30</v>
      </c>
      <c r="X18" s="63">
        <v>20</v>
      </c>
      <c r="Y18" s="62"/>
      <c r="Z18" s="60">
        <f>VLOOKUP($A18,'Date Reference'!$K$6:$L$36,2,FALSE)</f>
        <v>45203</v>
      </c>
      <c r="AA18" s="64">
        <v>15</v>
      </c>
      <c r="AB18" s="63">
        <v>22.5</v>
      </c>
      <c r="AC18" s="64">
        <v>15</v>
      </c>
      <c r="AD18" s="63">
        <v>22.5</v>
      </c>
      <c r="AE18" s="63">
        <v>20</v>
      </c>
      <c r="AF18" s="63">
        <v>20</v>
      </c>
      <c r="AG18" s="62"/>
      <c r="AH18" s="60">
        <f>VLOOKUP($A18,'Date Reference'!$K$6:$L$36,2,FALSE)</f>
        <v>45203</v>
      </c>
      <c r="AI18" s="64">
        <v>15</v>
      </c>
      <c r="AJ18" s="63">
        <v>37.5</v>
      </c>
      <c r="AK18" s="64">
        <v>15</v>
      </c>
      <c r="AL18" s="63">
        <v>37.5</v>
      </c>
      <c r="AM18" s="63">
        <v>20</v>
      </c>
      <c r="AN18" s="63">
        <v>30</v>
      </c>
      <c r="AO18" s="62"/>
      <c r="AP18" s="60">
        <f>VLOOKUP($A18,'Date Reference'!$K$6:$L$36,2,FALSE)</f>
        <v>45203</v>
      </c>
      <c r="AQ18" s="63">
        <v>30</v>
      </c>
      <c r="AR18" s="63">
        <v>22.5</v>
      </c>
      <c r="AS18" s="63">
        <v>22.5</v>
      </c>
      <c r="AT18" s="63">
        <v>30</v>
      </c>
      <c r="AU18" s="63">
        <v>20</v>
      </c>
      <c r="AV18" s="63">
        <v>40</v>
      </c>
    </row>
    <row r="19" spans="1:48" x14ac:dyDescent="0.25">
      <c r="A19">
        <v>5</v>
      </c>
      <c r="B19" s="40">
        <f>VLOOKUP($A19,'Date Reference'!$K$6:$L$36,2,FALSE)</f>
        <v>45204</v>
      </c>
      <c r="C19" s="63">
        <v>15</v>
      </c>
      <c r="D19" s="63">
        <v>30</v>
      </c>
      <c r="E19" s="63">
        <v>15</v>
      </c>
      <c r="F19" s="63">
        <v>30</v>
      </c>
      <c r="G19" s="63">
        <v>20</v>
      </c>
      <c r="H19" s="63">
        <v>10</v>
      </c>
      <c r="J19" s="40">
        <f>VLOOKUP($A19,'Date Reference'!$K$6:$L$36,2,FALSE)</f>
        <v>45204</v>
      </c>
      <c r="K19" s="63">
        <v>15</v>
      </c>
      <c r="L19" s="63">
        <v>37.5</v>
      </c>
      <c r="M19" s="63">
        <v>30</v>
      </c>
      <c r="N19" s="63">
        <v>30</v>
      </c>
      <c r="O19" s="63">
        <v>20</v>
      </c>
      <c r="P19" s="63">
        <v>30</v>
      </c>
      <c r="R19" s="40">
        <f>VLOOKUP($A19,'Date Reference'!$K$6:$L$36,2,FALSE)</f>
        <v>45204</v>
      </c>
      <c r="S19" s="63">
        <v>22.5</v>
      </c>
      <c r="T19" s="63">
        <v>22.5</v>
      </c>
      <c r="U19" s="63">
        <v>22.5</v>
      </c>
      <c r="V19" s="63">
        <v>22.5</v>
      </c>
      <c r="W19" s="63">
        <v>30</v>
      </c>
      <c r="X19" s="63">
        <v>20</v>
      </c>
      <c r="Y19" s="62"/>
      <c r="Z19" s="60">
        <f>VLOOKUP($A19,'Date Reference'!$K$6:$L$36,2,FALSE)</f>
        <v>45204</v>
      </c>
      <c r="AA19" s="63">
        <v>15</v>
      </c>
      <c r="AB19" s="63">
        <v>30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45204</v>
      </c>
      <c r="AI19" s="63">
        <v>15</v>
      </c>
      <c r="AJ19" s="63">
        <v>37.5</v>
      </c>
      <c r="AK19" s="63">
        <v>15</v>
      </c>
      <c r="AL19" s="63">
        <v>45</v>
      </c>
      <c r="AM19" s="63">
        <v>20</v>
      </c>
      <c r="AN19" s="63">
        <v>30</v>
      </c>
      <c r="AO19" s="62"/>
      <c r="AP19" s="60">
        <f>VLOOKUP($A19,'Date Reference'!$K$6:$L$36,2,FALSE)</f>
        <v>45204</v>
      </c>
      <c r="AQ19" s="63">
        <v>22.5</v>
      </c>
      <c r="AR19" s="63">
        <v>30</v>
      </c>
      <c r="AS19" s="63">
        <v>22.5</v>
      </c>
      <c r="AT19" s="63">
        <v>30</v>
      </c>
      <c r="AU19" s="63">
        <v>20</v>
      </c>
      <c r="AV19" s="63">
        <v>50</v>
      </c>
    </row>
    <row r="20" spans="1:48" x14ac:dyDescent="0.25">
      <c r="A20">
        <v>6</v>
      </c>
      <c r="B20" s="40">
        <f>VLOOKUP($A20,'Date Reference'!$K$6:$L$36,2,FALSE)</f>
        <v>45205</v>
      </c>
      <c r="C20" s="63">
        <v>15</v>
      </c>
      <c r="D20" s="63">
        <v>30</v>
      </c>
      <c r="E20" s="63">
        <v>15</v>
      </c>
      <c r="F20" s="63">
        <v>30</v>
      </c>
      <c r="G20" s="63">
        <v>20</v>
      </c>
      <c r="H20" s="63">
        <v>10</v>
      </c>
      <c r="J20" s="40">
        <f>VLOOKUP($A20,'Date Reference'!$K$6:$L$36,2,FALSE)</f>
        <v>45205</v>
      </c>
      <c r="K20" s="63">
        <v>22.5</v>
      </c>
      <c r="L20" s="63">
        <v>30</v>
      </c>
      <c r="M20" s="63">
        <v>30</v>
      </c>
      <c r="N20" s="63">
        <v>22.5</v>
      </c>
      <c r="O20" s="63">
        <v>20</v>
      </c>
      <c r="P20" s="63">
        <v>30</v>
      </c>
      <c r="R20" s="40">
        <f>VLOOKUP($A20,'Date Reference'!$K$6:$L$36,2,FALSE)</f>
        <v>45205</v>
      </c>
      <c r="S20" s="63">
        <v>22.5</v>
      </c>
      <c r="T20" s="63">
        <v>22.5</v>
      </c>
      <c r="U20" s="63">
        <v>22.5</v>
      </c>
      <c r="V20" s="63">
        <v>22.5</v>
      </c>
      <c r="W20" s="63">
        <v>20</v>
      </c>
      <c r="X20" s="63">
        <v>20</v>
      </c>
      <c r="Y20" s="62"/>
      <c r="Z20" s="60">
        <f>VLOOKUP($A20,'Date Reference'!$K$6:$L$36,2,FALSE)</f>
        <v>45205</v>
      </c>
      <c r="AA20" s="63">
        <v>15</v>
      </c>
      <c r="AB20" s="63">
        <v>22.5</v>
      </c>
      <c r="AC20" s="63">
        <v>15</v>
      </c>
      <c r="AD20" s="63">
        <v>22.5</v>
      </c>
      <c r="AE20" s="63">
        <v>20</v>
      </c>
      <c r="AF20" s="63">
        <v>20</v>
      </c>
      <c r="AG20" s="62"/>
      <c r="AH20" s="60">
        <f>VLOOKUP($A20,'Date Reference'!$K$6:$L$36,2,FALSE)</f>
        <v>45205</v>
      </c>
      <c r="AI20" s="63">
        <v>15</v>
      </c>
      <c r="AJ20" s="63">
        <v>30</v>
      </c>
      <c r="AK20" s="63">
        <v>15</v>
      </c>
      <c r="AL20" s="63">
        <v>37.5</v>
      </c>
      <c r="AM20" s="63">
        <v>20</v>
      </c>
      <c r="AN20" s="63">
        <v>30</v>
      </c>
      <c r="AO20" s="62"/>
      <c r="AP20" s="60">
        <f>VLOOKUP($A20,'Date Reference'!$K$6:$L$36,2,FALSE)</f>
        <v>45205</v>
      </c>
      <c r="AQ20" s="63">
        <v>22.5</v>
      </c>
      <c r="AR20" s="63">
        <v>30</v>
      </c>
      <c r="AS20" s="63">
        <v>22.5</v>
      </c>
      <c r="AT20" s="63">
        <v>37.5</v>
      </c>
      <c r="AU20" s="63">
        <v>20</v>
      </c>
      <c r="AV20" s="63">
        <v>50</v>
      </c>
    </row>
    <row r="21" spans="1:48" x14ac:dyDescent="0.25">
      <c r="A21">
        <v>7</v>
      </c>
      <c r="B21" s="40">
        <f>VLOOKUP($A21,'Date Reference'!$K$6:$L$36,2,FALSE)</f>
        <v>45206</v>
      </c>
      <c r="C21" s="63">
        <v>15</v>
      </c>
      <c r="D21" s="63">
        <v>22.5</v>
      </c>
      <c r="E21" s="63">
        <v>15</v>
      </c>
      <c r="F21" s="63">
        <v>30</v>
      </c>
      <c r="G21" s="63">
        <v>20</v>
      </c>
      <c r="H21" s="63">
        <v>20</v>
      </c>
      <c r="J21" s="40">
        <f>VLOOKUP($A21,'Date Reference'!$K$6:$L$36,2,FALSE)</f>
        <v>45206</v>
      </c>
      <c r="K21" s="63">
        <v>22.5</v>
      </c>
      <c r="L21" s="63">
        <v>37.5</v>
      </c>
      <c r="M21" s="63">
        <v>22.5</v>
      </c>
      <c r="N21" s="63">
        <v>37.5</v>
      </c>
      <c r="O21" s="63">
        <v>20</v>
      </c>
      <c r="P21" s="63">
        <v>30</v>
      </c>
      <c r="R21" s="40">
        <f>VLOOKUP($A21,'Date Reference'!$K$6:$L$36,2,FALSE)</f>
        <v>45206</v>
      </c>
      <c r="S21" s="63">
        <v>22.5</v>
      </c>
      <c r="T21" s="63">
        <v>22.5</v>
      </c>
      <c r="U21" s="63">
        <v>15</v>
      </c>
      <c r="V21" s="63">
        <v>22.5</v>
      </c>
      <c r="W21" s="63">
        <v>20</v>
      </c>
      <c r="X21" s="63">
        <v>20</v>
      </c>
      <c r="Y21" s="62"/>
      <c r="Z21" s="60">
        <f>VLOOKUP($A21,'Date Reference'!$K$6:$L$36,2,FALSE)</f>
        <v>45206</v>
      </c>
      <c r="AA21" s="63">
        <v>15</v>
      </c>
      <c r="AB21" s="63">
        <v>30</v>
      </c>
      <c r="AC21" s="63">
        <v>15</v>
      </c>
      <c r="AD21" s="63">
        <v>22.5</v>
      </c>
      <c r="AE21" s="63">
        <v>20</v>
      </c>
      <c r="AF21" s="63">
        <v>20</v>
      </c>
      <c r="AG21" s="62"/>
      <c r="AH21" s="60">
        <f>VLOOKUP($A21,'Date Reference'!$K$6:$L$36,2,FALSE)</f>
        <v>45206</v>
      </c>
      <c r="AI21" s="63">
        <v>15</v>
      </c>
      <c r="AJ21" s="63">
        <v>45</v>
      </c>
      <c r="AK21" s="63">
        <v>15</v>
      </c>
      <c r="AL21" s="63">
        <v>45</v>
      </c>
      <c r="AM21" s="63">
        <v>20</v>
      </c>
      <c r="AN21" s="63">
        <v>60</v>
      </c>
      <c r="AO21" s="62"/>
      <c r="AP21" s="60">
        <f>VLOOKUP($A21,'Date Reference'!$K$6:$L$36,2,FALSE)</f>
        <v>45206</v>
      </c>
      <c r="AQ21" s="63">
        <v>22.5</v>
      </c>
      <c r="AR21" s="63">
        <v>37.5</v>
      </c>
      <c r="AS21" s="63">
        <v>22.5</v>
      </c>
      <c r="AT21" s="63">
        <v>37.5</v>
      </c>
      <c r="AU21" s="63">
        <v>20</v>
      </c>
      <c r="AV21" s="63">
        <v>60</v>
      </c>
    </row>
    <row r="22" spans="1:48" x14ac:dyDescent="0.25">
      <c r="A22">
        <v>8</v>
      </c>
      <c r="B22" s="40">
        <f>VLOOKUP($A22,'Date Reference'!$K$6:$L$36,2,FALSE)</f>
        <v>45207</v>
      </c>
      <c r="C22" s="63">
        <v>15</v>
      </c>
      <c r="D22" s="63">
        <v>30</v>
      </c>
      <c r="E22" s="63">
        <v>15</v>
      </c>
      <c r="F22" s="63">
        <v>30</v>
      </c>
      <c r="G22" s="63">
        <v>20</v>
      </c>
      <c r="H22" s="63">
        <v>20</v>
      </c>
      <c r="J22" s="40">
        <f>VLOOKUP($A22,'Date Reference'!$K$6:$L$36,2,FALSE)</f>
        <v>45207</v>
      </c>
      <c r="K22" s="63">
        <v>30</v>
      </c>
      <c r="L22" s="63">
        <v>37.5</v>
      </c>
      <c r="M22" s="63">
        <v>22.5</v>
      </c>
      <c r="N22" s="63">
        <v>37.5</v>
      </c>
      <c r="O22" s="63">
        <v>20</v>
      </c>
      <c r="P22" s="63">
        <v>30</v>
      </c>
      <c r="R22" s="40">
        <f>VLOOKUP($A22,'Date Reference'!$K$6:$L$36,2,FALSE)</f>
        <v>45207</v>
      </c>
      <c r="S22" s="63">
        <v>22.5</v>
      </c>
      <c r="T22" s="63">
        <v>22.5</v>
      </c>
      <c r="U22" s="63">
        <v>22.5</v>
      </c>
      <c r="V22" s="63">
        <v>22.5</v>
      </c>
      <c r="W22" s="63">
        <v>20</v>
      </c>
      <c r="X22" s="63">
        <v>20</v>
      </c>
      <c r="Y22" s="62"/>
      <c r="Z22" s="60">
        <f>VLOOKUP($A22,'Date Reference'!$K$6:$L$36,2,FALSE)</f>
        <v>45207</v>
      </c>
      <c r="AA22" s="63">
        <v>15</v>
      </c>
      <c r="AB22" s="63">
        <v>30</v>
      </c>
      <c r="AC22" s="63">
        <v>15</v>
      </c>
      <c r="AD22" s="63">
        <v>30</v>
      </c>
      <c r="AE22" s="63">
        <v>20</v>
      </c>
      <c r="AF22" s="63">
        <v>20</v>
      </c>
      <c r="AG22" s="62"/>
      <c r="AH22" s="60">
        <f>VLOOKUP($A22,'Date Reference'!$K$6:$L$36,2,FALSE)</f>
        <v>45207</v>
      </c>
      <c r="AI22" s="63">
        <v>15</v>
      </c>
      <c r="AJ22" s="63">
        <v>45</v>
      </c>
      <c r="AK22" s="63">
        <v>15</v>
      </c>
      <c r="AL22" s="63">
        <v>45</v>
      </c>
      <c r="AM22" s="63">
        <v>20</v>
      </c>
      <c r="AN22" s="63">
        <v>40</v>
      </c>
      <c r="AO22" s="62"/>
      <c r="AP22" s="60">
        <f>VLOOKUP($A22,'Date Reference'!$K$6:$L$36,2,FALSE)</f>
        <v>45207</v>
      </c>
      <c r="AQ22" s="63">
        <v>22.5</v>
      </c>
      <c r="AR22" s="63">
        <v>45</v>
      </c>
      <c r="AS22" s="63">
        <v>22.5</v>
      </c>
      <c r="AT22" s="63">
        <v>52.5</v>
      </c>
      <c r="AU22" s="63">
        <v>20</v>
      </c>
      <c r="AV22" s="63">
        <v>60</v>
      </c>
    </row>
    <row r="23" spans="1:48" x14ac:dyDescent="0.25">
      <c r="A23">
        <v>9</v>
      </c>
      <c r="B23" s="40">
        <f>VLOOKUP($A23,'Date Reference'!$K$6:$L$36,2,FALSE)</f>
        <v>45208</v>
      </c>
      <c r="C23" s="63">
        <v>15</v>
      </c>
      <c r="D23" s="63">
        <v>30</v>
      </c>
      <c r="E23" s="63">
        <v>15</v>
      </c>
      <c r="F23" s="63">
        <v>22.5</v>
      </c>
      <c r="G23" s="63">
        <v>20</v>
      </c>
      <c r="H23" s="63">
        <v>20</v>
      </c>
      <c r="J23" s="40">
        <f>VLOOKUP($A23,'Date Reference'!$K$6:$L$36,2,FALSE)</f>
        <v>45208</v>
      </c>
      <c r="K23" s="63">
        <v>15</v>
      </c>
      <c r="L23" s="63">
        <v>37.5</v>
      </c>
      <c r="M23" s="63">
        <v>22.5</v>
      </c>
      <c r="N23" s="63">
        <v>37.5</v>
      </c>
      <c r="O23" s="63">
        <v>30</v>
      </c>
      <c r="P23" s="63">
        <v>20</v>
      </c>
      <c r="R23" s="40">
        <f>VLOOKUP($A23,'Date Reference'!$K$6:$L$36,2,FALSE)</f>
        <v>45208</v>
      </c>
      <c r="S23" s="63">
        <v>30</v>
      </c>
      <c r="T23" s="63">
        <v>22.5</v>
      </c>
      <c r="U23" s="63">
        <v>22.5</v>
      </c>
      <c r="V23" s="63">
        <v>15</v>
      </c>
      <c r="W23" s="63">
        <v>20</v>
      </c>
      <c r="X23" s="63">
        <v>20</v>
      </c>
      <c r="Y23" s="62"/>
      <c r="Z23" s="60">
        <f>VLOOKUP($A23,'Date Reference'!$K$6:$L$36,2,FALSE)</f>
        <v>45208</v>
      </c>
      <c r="AA23" s="63">
        <v>15</v>
      </c>
      <c r="AB23" s="63">
        <v>22.5</v>
      </c>
      <c r="AC23" s="63">
        <v>15</v>
      </c>
      <c r="AD23" s="63">
        <v>22.5</v>
      </c>
      <c r="AE23" s="63">
        <v>20</v>
      </c>
      <c r="AF23" s="63">
        <v>20</v>
      </c>
      <c r="AG23" s="62"/>
      <c r="AH23" s="60">
        <f>VLOOKUP($A23,'Date Reference'!$K$6:$L$36,2,FALSE)</f>
        <v>45208</v>
      </c>
      <c r="AI23" s="63">
        <v>15</v>
      </c>
      <c r="AJ23" s="63">
        <v>45</v>
      </c>
      <c r="AK23" s="63">
        <v>15</v>
      </c>
      <c r="AL23" s="63">
        <v>45</v>
      </c>
      <c r="AM23" s="63">
        <v>20</v>
      </c>
      <c r="AN23" s="63">
        <v>40</v>
      </c>
      <c r="AO23" s="62"/>
      <c r="AP23" s="60">
        <f>VLOOKUP($A23,'Date Reference'!$K$6:$L$36,2,FALSE)</f>
        <v>45208</v>
      </c>
      <c r="AQ23" s="63">
        <v>22.5</v>
      </c>
      <c r="AR23" s="63">
        <v>52.5</v>
      </c>
      <c r="AS23" s="63">
        <v>22.5</v>
      </c>
      <c r="AT23" s="63">
        <v>37.5</v>
      </c>
      <c r="AU23" s="63">
        <v>20</v>
      </c>
      <c r="AV23" s="63">
        <v>50</v>
      </c>
    </row>
    <row r="24" spans="1:48" x14ac:dyDescent="0.25">
      <c r="A24">
        <v>10</v>
      </c>
      <c r="B24" s="40">
        <f>VLOOKUP($A24,'Date Reference'!$K$6:$L$36,2,FALSE)</f>
        <v>45209</v>
      </c>
      <c r="C24" s="63">
        <v>15</v>
      </c>
      <c r="D24" s="63">
        <v>30</v>
      </c>
      <c r="E24" s="63">
        <v>15</v>
      </c>
      <c r="F24" s="63">
        <v>37.5</v>
      </c>
      <c r="G24" s="63">
        <v>20</v>
      </c>
      <c r="H24" s="63">
        <v>20</v>
      </c>
      <c r="J24" s="40">
        <f>VLOOKUP($A24,'Date Reference'!$K$6:$L$36,2,FALSE)</f>
        <v>45209</v>
      </c>
      <c r="K24" s="63">
        <v>22.5</v>
      </c>
      <c r="L24" s="63">
        <v>30</v>
      </c>
      <c r="M24" s="63">
        <v>30</v>
      </c>
      <c r="N24" s="63">
        <v>22.5</v>
      </c>
      <c r="O24" s="63">
        <v>20</v>
      </c>
      <c r="P24" s="63">
        <v>40</v>
      </c>
      <c r="R24" s="40">
        <f>VLOOKUP($A24,'Date Reference'!$K$6:$L$36,2,FALSE)</f>
        <v>45209</v>
      </c>
      <c r="S24" s="63">
        <v>22.5</v>
      </c>
      <c r="T24" s="63">
        <v>22.5</v>
      </c>
      <c r="U24" s="63">
        <v>22.5</v>
      </c>
      <c r="V24" s="63">
        <v>22.5</v>
      </c>
      <c r="W24" s="63">
        <v>20</v>
      </c>
      <c r="X24" s="63">
        <v>20</v>
      </c>
      <c r="Y24" s="62"/>
      <c r="Z24" s="60">
        <f>VLOOKUP($A24,'Date Reference'!$K$6:$L$36,2,FALSE)</f>
        <v>45209</v>
      </c>
      <c r="AA24" s="63">
        <v>15</v>
      </c>
      <c r="AB24" s="63">
        <v>45</v>
      </c>
      <c r="AC24" s="63">
        <v>15</v>
      </c>
      <c r="AD24" s="63">
        <v>30</v>
      </c>
      <c r="AE24" s="63">
        <v>20</v>
      </c>
      <c r="AF24" s="63">
        <v>20</v>
      </c>
      <c r="AG24" s="62"/>
      <c r="AH24" s="60">
        <f>VLOOKUP($A24,'Date Reference'!$K$6:$L$36,2,FALSE)</f>
        <v>45209</v>
      </c>
      <c r="AI24" s="63">
        <v>22.5</v>
      </c>
      <c r="AJ24" s="63">
        <v>37.5</v>
      </c>
      <c r="AK24" s="63">
        <v>15</v>
      </c>
      <c r="AL24" s="63">
        <v>37.5</v>
      </c>
      <c r="AM24" s="63">
        <v>20</v>
      </c>
      <c r="AN24" s="63">
        <v>30</v>
      </c>
      <c r="AO24" s="62"/>
      <c r="AP24" s="60">
        <f>VLOOKUP($A24,'Date Reference'!$K$6:$L$36,2,FALSE)</f>
        <v>45209</v>
      </c>
      <c r="AQ24" s="63">
        <v>22.5</v>
      </c>
      <c r="AR24" s="63">
        <v>37.5</v>
      </c>
      <c r="AS24" s="63">
        <v>22.5</v>
      </c>
      <c r="AT24" s="63">
        <v>45</v>
      </c>
      <c r="AU24" s="63">
        <v>20</v>
      </c>
      <c r="AV24" s="63">
        <v>40</v>
      </c>
    </row>
    <row r="25" spans="1:48" x14ac:dyDescent="0.25">
      <c r="A25">
        <v>11</v>
      </c>
      <c r="B25" s="40">
        <f>VLOOKUP($A25,'Date Reference'!$K$6:$L$36,2,FALSE)</f>
        <v>45210</v>
      </c>
      <c r="C25" s="63">
        <v>15</v>
      </c>
      <c r="D25" s="63">
        <v>30</v>
      </c>
      <c r="E25" s="63">
        <v>15</v>
      </c>
      <c r="F25" s="63">
        <v>30</v>
      </c>
      <c r="G25" s="63">
        <v>20</v>
      </c>
      <c r="H25" s="63">
        <v>20</v>
      </c>
      <c r="J25" s="40">
        <f>VLOOKUP($A25,'Date Reference'!$K$6:$L$36,2,FALSE)</f>
        <v>45210</v>
      </c>
      <c r="K25" s="63">
        <v>30</v>
      </c>
      <c r="L25" s="63">
        <v>30</v>
      </c>
      <c r="M25" s="63">
        <v>30</v>
      </c>
      <c r="N25" s="63">
        <v>30</v>
      </c>
      <c r="O25" s="63">
        <v>20</v>
      </c>
      <c r="P25" s="63">
        <v>40</v>
      </c>
      <c r="R25" s="40">
        <f>VLOOKUP($A25,'Date Reference'!$K$6:$L$36,2,FALSE)</f>
        <v>45210</v>
      </c>
      <c r="S25" s="63">
        <v>22.5</v>
      </c>
      <c r="T25" s="63">
        <v>22.5</v>
      </c>
      <c r="U25" s="63">
        <v>22.5</v>
      </c>
      <c r="V25" s="63">
        <v>30</v>
      </c>
      <c r="W25" s="63">
        <v>20</v>
      </c>
      <c r="X25" s="63">
        <v>20</v>
      </c>
      <c r="Y25" s="62"/>
      <c r="Z25" s="60">
        <f>VLOOKUP($A25,'Date Reference'!$K$6:$L$36,2,FALSE)</f>
        <v>45210</v>
      </c>
      <c r="AA25" s="63">
        <v>15</v>
      </c>
      <c r="AB25" s="63">
        <v>30</v>
      </c>
      <c r="AC25" s="63">
        <v>15</v>
      </c>
      <c r="AD25" s="63">
        <v>22.5</v>
      </c>
      <c r="AE25" s="63">
        <v>20</v>
      </c>
      <c r="AF25" s="63">
        <v>20</v>
      </c>
      <c r="AG25" s="62"/>
      <c r="AH25" s="60">
        <f>VLOOKUP($A25,'Date Reference'!$K$6:$L$36,2,FALSE)</f>
        <v>45210</v>
      </c>
      <c r="AI25" s="63">
        <v>15</v>
      </c>
      <c r="AJ25" s="63">
        <v>37.5</v>
      </c>
      <c r="AK25" s="63">
        <v>15</v>
      </c>
      <c r="AL25" s="63">
        <v>37.5</v>
      </c>
      <c r="AM25" s="63">
        <v>20</v>
      </c>
      <c r="AN25" s="63">
        <v>20</v>
      </c>
      <c r="AO25" s="62"/>
      <c r="AP25" s="60">
        <f>VLOOKUP($A25,'Date Reference'!$K$6:$L$36,2,FALSE)</f>
        <v>45210</v>
      </c>
      <c r="AQ25" s="63">
        <v>22.5</v>
      </c>
      <c r="AR25" s="63">
        <v>37.5</v>
      </c>
      <c r="AS25" s="63">
        <v>22.5</v>
      </c>
      <c r="AT25" s="63">
        <v>37.5</v>
      </c>
      <c r="AU25" s="63">
        <v>20</v>
      </c>
      <c r="AV25" s="63">
        <v>40</v>
      </c>
    </row>
    <row r="26" spans="1:48" x14ac:dyDescent="0.25">
      <c r="A26">
        <v>12</v>
      </c>
      <c r="B26" s="40">
        <f>VLOOKUP($A26,'Date Reference'!$K$6:$L$36,2,FALSE)</f>
        <v>45211</v>
      </c>
      <c r="C26" s="63">
        <v>15</v>
      </c>
      <c r="D26" s="63">
        <v>30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45211</v>
      </c>
      <c r="K26" s="63">
        <v>45</v>
      </c>
      <c r="L26" s="63">
        <v>7.5</v>
      </c>
      <c r="M26" s="63">
        <v>30</v>
      </c>
      <c r="N26" s="63">
        <v>22.5</v>
      </c>
      <c r="O26" s="63">
        <v>20</v>
      </c>
      <c r="P26" s="63">
        <v>30</v>
      </c>
      <c r="R26" s="40">
        <f>VLOOKUP($A26,'Date Reference'!$K$6:$L$36,2,FALSE)</f>
        <v>45211</v>
      </c>
      <c r="S26" s="63">
        <v>22.5</v>
      </c>
      <c r="T26" s="63">
        <v>22.5</v>
      </c>
      <c r="U26" s="63">
        <v>22.5</v>
      </c>
      <c r="V26" s="63">
        <v>22.5</v>
      </c>
      <c r="W26" s="63">
        <v>30</v>
      </c>
      <c r="X26" s="63">
        <v>20</v>
      </c>
      <c r="Y26" s="62"/>
      <c r="Z26" s="60">
        <f>VLOOKUP($A26,'Date Reference'!$K$6:$L$36,2,FALSE)</f>
        <v>45211</v>
      </c>
      <c r="AA26" s="63">
        <v>15</v>
      </c>
      <c r="AB26" s="63">
        <v>30</v>
      </c>
      <c r="AC26" s="63">
        <v>15</v>
      </c>
      <c r="AD26" s="63">
        <v>22.5</v>
      </c>
      <c r="AE26" s="63">
        <v>20</v>
      </c>
      <c r="AF26" s="63">
        <v>20</v>
      </c>
      <c r="AG26" s="62"/>
      <c r="AH26" s="60">
        <f>VLOOKUP($A26,'Date Reference'!$K$6:$L$36,2,FALSE)</f>
        <v>45211</v>
      </c>
      <c r="AI26" s="63">
        <v>15</v>
      </c>
      <c r="AJ26" s="63">
        <v>37.5</v>
      </c>
      <c r="AK26" s="63">
        <v>15</v>
      </c>
      <c r="AL26" s="63">
        <v>30</v>
      </c>
      <c r="AM26" s="63">
        <v>20</v>
      </c>
      <c r="AN26" s="63">
        <v>30</v>
      </c>
      <c r="AO26" s="62"/>
      <c r="AP26" s="60">
        <f>VLOOKUP($A26,'Date Reference'!$K$6:$L$36,2,FALSE)</f>
        <v>45211</v>
      </c>
      <c r="AQ26" s="63">
        <v>22.5</v>
      </c>
      <c r="AR26" s="63">
        <v>37.5</v>
      </c>
      <c r="AS26" s="63">
        <v>22.5</v>
      </c>
      <c r="AT26" s="63">
        <v>37.5</v>
      </c>
      <c r="AU26" s="63">
        <v>20</v>
      </c>
      <c r="AV26" s="63">
        <v>40</v>
      </c>
    </row>
    <row r="27" spans="1:48" x14ac:dyDescent="0.25">
      <c r="A27">
        <v>13</v>
      </c>
      <c r="B27" s="40">
        <f>VLOOKUP($A27,'Date Reference'!$K$6:$L$36,2,FALSE)</f>
        <v>45212</v>
      </c>
      <c r="C27" s="63">
        <v>15</v>
      </c>
      <c r="D27" s="63">
        <v>30</v>
      </c>
      <c r="E27" s="63">
        <v>15</v>
      </c>
      <c r="F27" s="63">
        <v>30</v>
      </c>
      <c r="G27" s="63">
        <v>20</v>
      </c>
      <c r="H27" s="63">
        <v>20</v>
      </c>
      <c r="J27" s="40">
        <f>VLOOKUP($A27,'Date Reference'!$K$6:$L$36,2,FALSE)</f>
        <v>45212</v>
      </c>
      <c r="K27" s="63">
        <v>22.5</v>
      </c>
      <c r="L27" s="63">
        <v>30</v>
      </c>
      <c r="M27" s="63">
        <v>30</v>
      </c>
      <c r="N27" s="63">
        <v>22.5</v>
      </c>
      <c r="O27" s="63">
        <v>20</v>
      </c>
      <c r="P27" s="63">
        <v>30</v>
      </c>
      <c r="R27" s="40">
        <f>VLOOKUP($A27,'Date Reference'!$K$6:$L$36,2,FALSE)</f>
        <v>45212</v>
      </c>
      <c r="S27" s="63">
        <v>30</v>
      </c>
      <c r="T27" s="63">
        <v>22.5</v>
      </c>
      <c r="U27" s="63">
        <v>22.5</v>
      </c>
      <c r="V27" s="63">
        <v>22.5</v>
      </c>
      <c r="W27" s="63">
        <v>30</v>
      </c>
      <c r="X27" s="63">
        <v>10</v>
      </c>
      <c r="Y27" s="62"/>
      <c r="Z27" s="60">
        <f>VLOOKUP($A27,'Date Reference'!$K$6:$L$36,2,FALSE)</f>
        <v>45212</v>
      </c>
      <c r="AA27" s="63">
        <v>15</v>
      </c>
      <c r="AB27" s="63">
        <v>22.5</v>
      </c>
      <c r="AC27" s="63">
        <v>15</v>
      </c>
      <c r="AD27" s="63">
        <v>30</v>
      </c>
      <c r="AE27" s="63">
        <v>20</v>
      </c>
      <c r="AF27" s="63">
        <v>30</v>
      </c>
      <c r="AG27" s="62"/>
      <c r="AH27" s="60">
        <f>VLOOKUP($A27,'Date Reference'!$K$6:$L$36,2,FALSE)</f>
        <v>45212</v>
      </c>
      <c r="AI27" s="63">
        <v>15</v>
      </c>
      <c r="AJ27" s="63">
        <v>37.5</v>
      </c>
      <c r="AK27" s="63">
        <v>15</v>
      </c>
      <c r="AL27" s="63">
        <v>30</v>
      </c>
      <c r="AM27" s="63">
        <v>20</v>
      </c>
      <c r="AN27" s="63">
        <v>30</v>
      </c>
      <c r="AO27" s="62"/>
      <c r="AP27" s="60">
        <f>VLOOKUP($A27,'Date Reference'!$K$6:$L$36,2,FALSE)</f>
        <v>45212</v>
      </c>
      <c r="AQ27" s="63">
        <v>22.5</v>
      </c>
      <c r="AR27" s="63">
        <v>37.5</v>
      </c>
      <c r="AS27" s="63">
        <v>22.5</v>
      </c>
      <c r="AT27" s="63">
        <v>37.5</v>
      </c>
      <c r="AU27" s="63">
        <v>20</v>
      </c>
      <c r="AV27" s="63">
        <v>40</v>
      </c>
    </row>
    <row r="28" spans="1:48" x14ac:dyDescent="0.25">
      <c r="A28">
        <v>14</v>
      </c>
      <c r="B28" s="40">
        <f>VLOOKUP($A28,'Date Reference'!$K$6:$L$36,2,FALSE)</f>
        <v>45213</v>
      </c>
      <c r="C28" s="63">
        <v>15</v>
      </c>
      <c r="D28" s="63">
        <v>30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45213</v>
      </c>
      <c r="K28" s="63">
        <v>22.5</v>
      </c>
      <c r="L28" s="63">
        <v>30</v>
      </c>
      <c r="M28" s="63">
        <v>22.5</v>
      </c>
      <c r="N28" s="63">
        <v>30</v>
      </c>
      <c r="O28" s="63">
        <v>20</v>
      </c>
      <c r="P28" s="63">
        <v>30</v>
      </c>
      <c r="R28" s="40">
        <f>VLOOKUP($A28,'Date Reference'!$K$6:$L$36,2,FALSE)</f>
        <v>45213</v>
      </c>
      <c r="S28" s="63">
        <v>30</v>
      </c>
      <c r="T28" s="63">
        <v>22.5</v>
      </c>
      <c r="U28" s="63">
        <v>22.5</v>
      </c>
      <c r="V28" s="63">
        <v>22.5</v>
      </c>
      <c r="W28" s="63">
        <v>30</v>
      </c>
      <c r="X28" s="63">
        <v>20</v>
      </c>
      <c r="Y28" s="62"/>
      <c r="Z28" s="60">
        <f>VLOOKUP($A28,'Date Reference'!$K$6:$L$36,2,FALSE)</f>
        <v>45213</v>
      </c>
      <c r="AA28" s="63">
        <v>15</v>
      </c>
      <c r="AB28" s="63">
        <v>30</v>
      </c>
      <c r="AC28" s="63">
        <v>15</v>
      </c>
      <c r="AD28" s="63">
        <v>22.5</v>
      </c>
      <c r="AE28" s="63">
        <v>20</v>
      </c>
      <c r="AF28" s="63">
        <v>20</v>
      </c>
      <c r="AG28" s="62"/>
      <c r="AH28" s="60">
        <f>VLOOKUP($A28,'Date Reference'!$K$6:$L$36,2,FALSE)</f>
        <v>45213</v>
      </c>
      <c r="AI28" s="63">
        <v>15</v>
      </c>
      <c r="AJ28" s="63">
        <v>30</v>
      </c>
      <c r="AK28" s="63">
        <v>15</v>
      </c>
      <c r="AL28" s="63">
        <v>37.5</v>
      </c>
      <c r="AM28" s="63">
        <v>20</v>
      </c>
      <c r="AN28" s="63">
        <v>30</v>
      </c>
      <c r="AO28" s="62"/>
      <c r="AP28" s="60">
        <f>VLOOKUP($A28,'Date Reference'!$K$6:$L$36,2,FALSE)</f>
        <v>45213</v>
      </c>
      <c r="AQ28" s="63">
        <v>22.5</v>
      </c>
      <c r="AR28" s="63">
        <v>30</v>
      </c>
      <c r="AS28" s="63">
        <v>22.5</v>
      </c>
      <c r="AT28" s="63">
        <v>37.5</v>
      </c>
      <c r="AU28" s="63">
        <v>20</v>
      </c>
      <c r="AV28" s="63">
        <v>40</v>
      </c>
    </row>
    <row r="29" spans="1:48" x14ac:dyDescent="0.25">
      <c r="A29">
        <v>15</v>
      </c>
      <c r="B29" s="40">
        <f>VLOOKUP($A29,'Date Reference'!$K$6:$L$36,2,FALSE)</f>
        <v>45214</v>
      </c>
      <c r="C29" s="63">
        <v>15</v>
      </c>
      <c r="D29" s="63">
        <v>30</v>
      </c>
      <c r="E29" s="63">
        <v>15</v>
      </c>
      <c r="F29" s="63">
        <v>30</v>
      </c>
      <c r="G29" s="63">
        <v>20</v>
      </c>
      <c r="H29" s="63">
        <v>20</v>
      </c>
      <c r="J29" s="40">
        <f>VLOOKUP($A29,'Date Reference'!$K$6:$L$36,2,FALSE)</f>
        <v>45214</v>
      </c>
      <c r="K29" s="63">
        <v>22.5</v>
      </c>
      <c r="L29" s="63">
        <v>30</v>
      </c>
      <c r="M29" s="63">
        <v>22.5</v>
      </c>
      <c r="N29" s="63">
        <v>30</v>
      </c>
      <c r="O29" s="63">
        <v>20</v>
      </c>
      <c r="P29" s="63">
        <v>40</v>
      </c>
      <c r="R29" s="40">
        <f>VLOOKUP($A29,'Date Reference'!$K$6:$L$36,2,FALSE)</f>
        <v>45214</v>
      </c>
      <c r="S29" s="63">
        <v>22.5</v>
      </c>
      <c r="T29" s="63">
        <v>22.5</v>
      </c>
      <c r="U29" s="63">
        <v>22.5</v>
      </c>
      <c r="V29" s="63">
        <v>22.5</v>
      </c>
      <c r="W29" s="63">
        <v>30</v>
      </c>
      <c r="X29" s="63">
        <v>20</v>
      </c>
      <c r="Y29" s="62"/>
      <c r="Z29" s="60">
        <f>VLOOKUP($A29,'Date Reference'!$K$6:$L$36,2,FALSE)</f>
        <v>45214</v>
      </c>
      <c r="AA29" s="63">
        <v>15</v>
      </c>
      <c r="AB29" s="63">
        <v>22.5</v>
      </c>
      <c r="AC29" s="63">
        <v>15</v>
      </c>
      <c r="AD29" s="63">
        <v>22.5</v>
      </c>
      <c r="AE29" s="63">
        <v>20</v>
      </c>
      <c r="AF29" s="63">
        <v>20</v>
      </c>
      <c r="AG29" s="62"/>
      <c r="AH29" s="60">
        <f>VLOOKUP($A29,'Date Reference'!$K$6:$L$36,2,FALSE)</f>
        <v>45214</v>
      </c>
      <c r="AI29" s="63">
        <v>15</v>
      </c>
      <c r="AJ29" s="63">
        <v>37.5</v>
      </c>
      <c r="AK29" s="63">
        <v>15</v>
      </c>
      <c r="AL29" s="63">
        <v>30</v>
      </c>
      <c r="AM29" s="63">
        <v>20</v>
      </c>
      <c r="AN29" s="63">
        <v>30</v>
      </c>
      <c r="AO29" s="62"/>
      <c r="AP29" s="60">
        <f>VLOOKUP($A29,'Date Reference'!$K$6:$L$36,2,FALSE)</f>
        <v>45214</v>
      </c>
      <c r="AQ29" s="63">
        <v>30</v>
      </c>
      <c r="AR29" s="63">
        <v>30</v>
      </c>
      <c r="AS29" s="63">
        <v>22.5</v>
      </c>
      <c r="AT29" s="63">
        <v>30</v>
      </c>
      <c r="AU29" s="63">
        <v>30</v>
      </c>
      <c r="AV29" s="63">
        <v>40</v>
      </c>
    </row>
    <row r="30" spans="1:48" x14ac:dyDescent="0.25">
      <c r="A30">
        <v>16</v>
      </c>
      <c r="B30" s="40">
        <f>VLOOKUP($A30,'Date Reference'!$K$6:$L$36,2,FALSE)</f>
        <v>45215</v>
      </c>
      <c r="C30" s="63">
        <v>15</v>
      </c>
      <c r="D30" s="63">
        <v>37.5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45215</v>
      </c>
      <c r="K30" s="63">
        <v>15</v>
      </c>
      <c r="L30" s="63">
        <v>22.5</v>
      </c>
      <c r="M30" s="63">
        <v>22.5</v>
      </c>
      <c r="N30" s="63">
        <v>30</v>
      </c>
      <c r="O30" s="63">
        <v>20</v>
      </c>
      <c r="P30" s="63">
        <v>30</v>
      </c>
      <c r="R30" s="40">
        <f>VLOOKUP($A30,'Date Reference'!$K$6:$L$36,2,FALSE)</f>
        <v>45215</v>
      </c>
      <c r="S30" s="63">
        <v>22.5</v>
      </c>
      <c r="T30" s="63">
        <v>22.5</v>
      </c>
      <c r="U30" s="63">
        <v>22.5</v>
      </c>
      <c r="V30" s="63">
        <v>22.5</v>
      </c>
      <c r="W30" s="63">
        <v>30</v>
      </c>
      <c r="X30" s="63">
        <v>20</v>
      </c>
      <c r="Y30" s="62"/>
      <c r="Z30" s="60">
        <f>VLOOKUP($A30,'Date Reference'!$K$6:$L$36,2,FALSE)</f>
        <v>45215</v>
      </c>
      <c r="AA30" s="63">
        <v>15</v>
      </c>
      <c r="AB30" s="63">
        <v>22.5</v>
      </c>
      <c r="AC30" s="63">
        <v>15</v>
      </c>
      <c r="AD30" s="63">
        <v>22.5</v>
      </c>
      <c r="AE30" s="63">
        <v>20</v>
      </c>
      <c r="AF30" s="63">
        <v>20</v>
      </c>
      <c r="AG30" s="62"/>
      <c r="AH30" s="60">
        <f>VLOOKUP($A30,'Date Reference'!$K$6:$L$36,2,FALSE)</f>
        <v>45215</v>
      </c>
      <c r="AI30" s="63">
        <v>15</v>
      </c>
      <c r="AJ30" s="63">
        <v>37.5</v>
      </c>
      <c r="AK30" s="63">
        <v>15</v>
      </c>
      <c r="AL30" s="63">
        <v>30</v>
      </c>
      <c r="AM30" s="63">
        <v>20</v>
      </c>
      <c r="AN30" s="63">
        <v>30</v>
      </c>
      <c r="AO30" s="62"/>
      <c r="AP30" s="60">
        <f>VLOOKUP($A30,'Date Reference'!$K$6:$L$36,2,FALSE)</f>
        <v>45215</v>
      </c>
      <c r="AQ30" s="63">
        <v>30</v>
      </c>
      <c r="AR30" s="63">
        <v>37.5</v>
      </c>
      <c r="AS30" s="63">
        <v>22.5</v>
      </c>
      <c r="AT30" s="63">
        <v>37.5</v>
      </c>
      <c r="AU30" s="63">
        <v>30</v>
      </c>
      <c r="AV30" s="63">
        <v>20</v>
      </c>
    </row>
    <row r="31" spans="1:48" x14ac:dyDescent="0.25">
      <c r="A31">
        <v>17</v>
      </c>
      <c r="B31" s="40">
        <f>VLOOKUP($A31,'Date Reference'!$K$6:$L$36,2,FALSE)</f>
        <v>45216</v>
      </c>
      <c r="C31" s="63">
        <v>22.5</v>
      </c>
      <c r="D31" s="63">
        <v>22.5</v>
      </c>
      <c r="E31" s="63">
        <v>22.5</v>
      </c>
      <c r="F31" s="63">
        <v>22.5</v>
      </c>
      <c r="G31" s="63">
        <v>20</v>
      </c>
      <c r="H31" s="63">
        <v>20</v>
      </c>
      <c r="J31" s="40">
        <f>VLOOKUP($A31,'Date Reference'!$K$6:$L$36,2,FALSE)</f>
        <v>45216</v>
      </c>
      <c r="K31" s="63">
        <v>30</v>
      </c>
      <c r="L31" s="63">
        <v>22.5</v>
      </c>
      <c r="M31" s="63">
        <v>30</v>
      </c>
      <c r="N31" s="63">
        <v>22.5</v>
      </c>
      <c r="O31" s="63">
        <v>20</v>
      </c>
      <c r="P31" s="63">
        <v>30</v>
      </c>
      <c r="R31" s="40">
        <f>VLOOKUP($A31,'Date Reference'!$K$6:$L$36,2,FALSE)</f>
        <v>45216</v>
      </c>
      <c r="S31" s="63">
        <v>30</v>
      </c>
      <c r="T31" s="63">
        <v>22.5</v>
      </c>
      <c r="U31" s="63">
        <v>30</v>
      </c>
      <c r="V31" s="63">
        <v>22.5</v>
      </c>
      <c r="W31" s="63">
        <v>20</v>
      </c>
      <c r="X31" s="63">
        <v>20</v>
      </c>
      <c r="Y31" s="62"/>
      <c r="Z31" s="60">
        <f>VLOOKUP($A31,'Date Reference'!$K$6:$L$36,2,FALSE)</f>
        <v>45216</v>
      </c>
      <c r="AA31" s="63">
        <v>15</v>
      </c>
      <c r="AB31" s="63">
        <v>22.5</v>
      </c>
      <c r="AC31" s="63">
        <v>15</v>
      </c>
      <c r="AD31" s="63">
        <v>30</v>
      </c>
      <c r="AE31" s="63">
        <v>20</v>
      </c>
      <c r="AF31" s="63">
        <v>20</v>
      </c>
      <c r="AG31" s="62"/>
      <c r="AH31" s="60">
        <f>VLOOKUP($A31,'Date Reference'!$K$6:$L$36,2,FALSE)</f>
        <v>45216</v>
      </c>
      <c r="AI31" s="63">
        <v>15</v>
      </c>
      <c r="AJ31" s="63">
        <v>22.5</v>
      </c>
      <c r="AK31" s="63">
        <v>15</v>
      </c>
      <c r="AL31" s="63">
        <v>22.5</v>
      </c>
      <c r="AM31" s="63">
        <v>20</v>
      </c>
      <c r="AN31" s="63">
        <v>20</v>
      </c>
      <c r="AO31" s="62"/>
      <c r="AP31" s="60">
        <f>VLOOKUP($A31,'Date Reference'!$K$6:$L$36,2,FALSE)</f>
        <v>45216</v>
      </c>
      <c r="AQ31" s="63">
        <v>15</v>
      </c>
      <c r="AR31" s="63">
        <v>37.5</v>
      </c>
      <c r="AS31" s="63">
        <v>22.5</v>
      </c>
      <c r="AT31" s="63">
        <v>30</v>
      </c>
      <c r="AU31" s="63">
        <v>20</v>
      </c>
      <c r="AV31" s="63">
        <v>20</v>
      </c>
    </row>
    <row r="32" spans="1:48" x14ac:dyDescent="0.25">
      <c r="A32">
        <v>18</v>
      </c>
      <c r="B32" s="40">
        <f>VLOOKUP($A32,'Date Reference'!$K$6:$L$36,2,FALSE)</f>
        <v>45217</v>
      </c>
      <c r="C32" s="63">
        <v>15</v>
      </c>
      <c r="D32" s="63">
        <v>22.5</v>
      </c>
      <c r="E32" s="63">
        <v>22.5</v>
      </c>
      <c r="F32" s="63">
        <v>22.5</v>
      </c>
      <c r="G32" s="63">
        <v>20</v>
      </c>
      <c r="H32" s="63">
        <v>20</v>
      </c>
      <c r="J32" s="40">
        <f>VLOOKUP($A32,'Date Reference'!$K$6:$L$36,2,FALSE)</f>
        <v>45217</v>
      </c>
      <c r="K32" s="63">
        <v>37.5</v>
      </c>
      <c r="L32" s="63">
        <v>22.5</v>
      </c>
      <c r="M32" s="63">
        <v>30</v>
      </c>
      <c r="N32" s="63">
        <v>30</v>
      </c>
      <c r="O32" s="63">
        <v>20</v>
      </c>
      <c r="P32" s="63">
        <v>30</v>
      </c>
      <c r="R32" s="40">
        <f>VLOOKUP($A32,'Date Reference'!$K$6:$L$36,2,FALSE)</f>
        <v>45217</v>
      </c>
      <c r="S32" s="63">
        <v>22.5</v>
      </c>
      <c r="T32" s="63">
        <v>22.5</v>
      </c>
      <c r="U32" s="63">
        <v>22.5</v>
      </c>
      <c r="V32" s="63">
        <v>22.5</v>
      </c>
      <c r="W32" s="63">
        <v>30</v>
      </c>
      <c r="X32" s="63">
        <v>20</v>
      </c>
      <c r="Y32" s="62"/>
      <c r="Z32" s="60">
        <f>VLOOKUP($A32,'Date Reference'!$K$6:$L$36,2,FALSE)</f>
        <v>45217</v>
      </c>
      <c r="AA32" s="63">
        <v>15</v>
      </c>
      <c r="AB32" s="63">
        <v>22.5</v>
      </c>
      <c r="AC32" s="63">
        <v>15</v>
      </c>
      <c r="AD32" s="63">
        <v>22.5</v>
      </c>
      <c r="AE32" s="63">
        <v>20</v>
      </c>
      <c r="AF32" s="63">
        <v>20</v>
      </c>
      <c r="AG32" s="62"/>
      <c r="AH32" s="60">
        <f>VLOOKUP($A32,'Date Reference'!$K$6:$L$36,2,FALSE)</f>
        <v>45217</v>
      </c>
      <c r="AI32" s="63">
        <v>15</v>
      </c>
      <c r="AJ32" s="63">
        <v>22.5</v>
      </c>
      <c r="AK32" s="63">
        <v>15</v>
      </c>
      <c r="AL32" s="63">
        <v>22.5</v>
      </c>
      <c r="AM32" s="63">
        <v>20</v>
      </c>
      <c r="AN32" s="63">
        <v>20</v>
      </c>
      <c r="AO32" s="62"/>
      <c r="AP32" s="60">
        <f>VLOOKUP($A32,'Date Reference'!$K$6:$L$36,2,FALSE)</f>
        <v>45217</v>
      </c>
      <c r="AQ32" s="63">
        <v>22.5</v>
      </c>
      <c r="AR32" s="63">
        <v>30</v>
      </c>
      <c r="AS32" s="63">
        <v>22.5</v>
      </c>
      <c r="AT32" s="63">
        <v>22.5</v>
      </c>
      <c r="AU32" s="63">
        <v>30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45218</v>
      </c>
      <c r="C33" s="63">
        <v>22.5</v>
      </c>
      <c r="D33" s="63">
        <v>22.5</v>
      </c>
      <c r="E33" s="63">
        <v>15</v>
      </c>
      <c r="F33" s="63">
        <v>30</v>
      </c>
      <c r="G33" s="63">
        <v>20</v>
      </c>
      <c r="H33" s="63">
        <v>20</v>
      </c>
      <c r="J33" s="40">
        <f>VLOOKUP($A33,'Date Reference'!$K$6:$L$36,2,FALSE)</f>
        <v>45218</v>
      </c>
      <c r="K33" s="63">
        <v>30</v>
      </c>
      <c r="L33" s="63">
        <v>22.5</v>
      </c>
      <c r="M33" s="63">
        <v>30</v>
      </c>
      <c r="N33" s="63">
        <v>30</v>
      </c>
      <c r="O33" s="63">
        <v>20</v>
      </c>
      <c r="P33" s="63">
        <v>30</v>
      </c>
      <c r="R33" s="40">
        <f>VLOOKUP($A33,'Date Reference'!$K$6:$L$36,2,FALSE)</f>
        <v>45218</v>
      </c>
      <c r="S33" s="63">
        <v>22.5</v>
      </c>
      <c r="T33" s="63">
        <v>22.5</v>
      </c>
      <c r="U33" s="63">
        <v>30</v>
      </c>
      <c r="V33" s="63">
        <v>15</v>
      </c>
      <c r="W33" s="63">
        <v>20</v>
      </c>
      <c r="X33" s="63">
        <v>30</v>
      </c>
      <c r="Y33" s="62"/>
      <c r="Z33" s="60">
        <f>VLOOKUP($A33,'Date Reference'!$K$6:$L$36,2,FALSE)</f>
        <v>45218</v>
      </c>
      <c r="AA33" s="63">
        <v>15</v>
      </c>
      <c r="AB33" s="63">
        <v>22.5</v>
      </c>
      <c r="AC33" s="63">
        <v>15</v>
      </c>
      <c r="AD33" s="63">
        <v>22.5</v>
      </c>
      <c r="AE33" s="63">
        <v>20</v>
      </c>
      <c r="AF33" s="63">
        <v>20</v>
      </c>
      <c r="AG33" s="62"/>
      <c r="AH33" s="60">
        <f>VLOOKUP($A33,'Date Reference'!$K$6:$L$36,2,FALSE)</f>
        <v>45218</v>
      </c>
      <c r="AI33" s="63">
        <v>15</v>
      </c>
      <c r="AJ33" s="63">
        <v>22.5</v>
      </c>
      <c r="AK33" s="63">
        <v>15</v>
      </c>
      <c r="AL33" s="63">
        <v>22.5</v>
      </c>
      <c r="AM33" s="63">
        <v>20</v>
      </c>
      <c r="AN33" s="63">
        <v>20</v>
      </c>
      <c r="AO33" s="62"/>
      <c r="AP33" s="60">
        <f>VLOOKUP($A33,'Date Reference'!$K$6:$L$36,2,FALSE)</f>
        <v>45218</v>
      </c>
      <c r="AQ33" s="63">
        <v>22.5</v>
      </c>
      <c r="AR33" s="63">
        <v>30</v>
      </c>
      <c r="AS33" s="63">
        <v>22.5</v>
      </c>
      <c r="AT33" s="63">
        <v>37.5</v>
      </c>
      <c r="AU33" s="63">
        <v>20</v>
      </c>
      <c r="AV33" s="63">
        <v>40</v>
      </c>
    </row>
    <row r="34" spans="1:48" x14ac:dyDescent="0.25">
      <c r="A34">
        <v>20</v>
      </c>
      <c r="B34" s="40">
        <f>VLOOKUP($A34,'Date Reference'!$K$6:$L$36,2,FALSE)</f>
        <v>45219</v>
      </c>
      <c r="C34" s="63">
        <v>22.5</v>
      </c>
      <c r="D34" s="63">
        <v>22.5</v>
      </c>
      <c r="E34" s="63">
        <v>15</v>
      </c>
      <c r="F34" s="63">
        <v>30</v>
      </c>
      <c r="G34" s="63">
        <v>20</v>
      </c>
      <c r="H34" s="63">
        <v>20</v>
      </c>
      <c r="J34" s="40">
        <f>VLOOKUP($A34,'Date Reference'!$K$6:$L$36,2,FALSE)</f>
        <v>45219</v>
      </c>
      <c r="K34" s="63">
        <v>37.5</v>
      </c>
      <c r="L34" s="63">
        <v>15</v>
      </c>
      <c r="M34" s="63">
        <v>15</v>
      </c>
      <c r="N34" s="63">
        <v>30</v>
      </c>
      <c r="O34" s="63">
        <v>20</v>
      </c>
      <c r="P34" s="63">
        <v>30</v>
      </c>
      <c r="R34" s="40">
        <f>VLOOKUP($A34,'Date Reference'!$K$6:$L$36,2,FALSE)</f>
        <v>45219</v>
      </c>
      <c r="S34" s="63">
        <v>30</v>
      </c>
      <c r="T34" s="63">
        <v>22.5</v>
      </c>
      <c r="U34" s="63">
        <v>22.5</v>
      </c>
      <c r="V34" s="63">
        <v>22.5</v>
      </c>
      <c r="W34" s="63">
        <v>30</v>
      </c>
      <c r="X34" s="63">
        <v>20</v>
      </c>
      <c r="Y34" s="62"/>
      <c r="Z34" s="60">
        <f>VLOOKUP($A34,'Date Reference'!$K$6:$L$36,2,FALSE)</f>
        <v>45219</v>
      </c>
      <c r="AA34" s="63">
        <v>15</v>
      </c>
      <c r="AB34" s="63">
        <v>22.5</v>
      </c>
      <c r="AC34" s="63">
        <v>15</v>
      </c>
      <c r="AD34" s="63">
        <v>22.5</v>
      </c>
      <c r="AE34" s="63">
        <v>20</v>
      </c>
      <c r="AF34" s="63">
        <v>20</v>
      </c>
      <c r="AG34" s="62"/>
      <c r="AH34" s="60">
        <f>VLOOKUP($A34,'Date Reference'!$K$6:$L$36,2,FALSE)</f>
        <v>45219</v>
      </c>
      <c r="AI34" s="63">
        <v>15</v>
      </c>
      <c r="AJ34" s="63">
        <v>22.5</v>
      </c>
      <c r="AK34" s="63">
        <v>15</v>
      </c>
      <c r="AL34" s="63">
        <v>22.5</v>
      </c>
      <c r="AM34" s="63">
        <v>20</v>
      </c>
      <c r="AN34" s="63">
        <v>20</v>
      </c>
      <c r="AO34" s="62"/>
      <c r="AP34" s="60">
        <f>VLOOKUP($A34,'Date Reference'!$K$6:$L$36,2,FALSE)</f>
        <v>45219</v>
      </c>
      <c r="AQ34" s="63">
        <v>22.5</v>
      </c>
      <c r="AR34" s="63">
        <v>30</v>
      </c>
      <c r="AS34" s="63">
        <v>22.5</v>
      </c>
      <c r="AT34" s="63">
        <v>30</v>
      </c>
      <c r="AU34" s="63">
        <v>30</v>
      </c>
      <c r="AV34" s="63">
        <v>30</v>
      </c>
    </row>
    <row r="35" spans="1:48" x14ac:dyDescent="0.25">
      <c r="A35">
        <v>21</v>
      </c>
      <c r="B35" s="40">
        <f>VLOOKUP($A35,'Date Reference'!$K$6:$L$36,2,FALSE)</f>
        <v>45220</v>
      </c>
      <c r="C35" s="63">
        <v>15</v>
      </c>
      <c r="D35" s="63">
        <v>30</v>
      </c>
      <c r="E35" s="63">
        <v>15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45220</v>
      </c>
      <c r="K35" s="63">
        <v>22.5</v>
      </c>
      <c r="L35" s="63">
        <v>30</v>
      </c>
      <c r="M35" s="63">
        <v>22.5</v>
      </c>
      <c r="N35" s="63">
        <v>30</v>
      </c>
      <c r="O35" s="63">
        <v>20</v>
      </c>
      <c r="P35" s="63">
        <v>40</v>
      </c>
      <c r="R35" s="40">
        <f>VLOOKUP($A35,'Date Reference'!$K$6:$L$36,2,FALSE)</f>
        <v>45220</v>
      </c>
      <c r="S35" s="63">
        <v>22.5</v>
      </c>
      <c r="T35" s="63">
        <v>22.5</v>
      </c>
      <c r="U35" s="63">
        <v>22.5</v>
      </c>
      <c r="V35" s="63">
        <v>22.5</v>
      </c>
      <c r="W35" s="63">
        <v>30</v>
      </c>
      <c r="X35" s="63">
        <v>20</v>
      </c>
      <c r="Y35" s="62"/>
      <c r="Z35" s="60">
        <f>VLOOKUP($A35,'Date Reference'!$K$6:$L$36,2,FALSE)</f>
        <v>45220</v>
      </c>
      <c r="AA35" s="63">
        <v>15</v>
      </c>
      <c r="AB35" s="63">
        <v>37.5</v>
      </c>
      <c r="AC35" s="63">
        <v>15</v>
      </c>
      <c r="AD35" s="63">
        <v>22.5</v>
      </c>
      <c r="AE35" s="63">
        <v>20</v>
      </c>
      <c r="AF35" s="63">
        <v>20</v>
      </c>
      <c r="AG35" s="62"/>
      <c r="AH35" s="60">
        <f>VLOOKUP($A35,'Date Reference'!$K$6:$L$36,2,FALSE)</f>
        <v>45220</v>
      </c>
      <c r="AI35" s="63">
        <v>15</v>
      </c>
      <c r="AJ35" s="63">
        <v>22.5</v>
      </c>
      <c r="AK35" s="63">
        <v>15</v>
      </c>
      <c r="AL35" s="63">
        <v>22.5</v>
      </c>
      <c r="AM35" s="63">
        <v>20</v>
      </c>
      <c r="AN35" s="63">
        <v>20</v>
      </c>
      <c r="AO35" s="62"/>
      <c r="AP35" s="60">
        <f>VLOOKUP($A35,'Date Reference'!$K$6:$L$36,2,FALSE)</f>
        <v>45220</v>
      </c>
      <c r="AQ35" s="63">
        <v>22.5</v>
      </c>
      <c r="AR35" s="63">
        <v>30</v>
      </c>
      <c r="AS35" s="63">
        <v>15</v>
      </c>
      <c r="AT35" s="63">
        <v>37.5</v>
      </c>
      <c r="AU35" s="63">
        <v>20</v>
      </c>
      <c r="AV35" s="63">
        <v>30</v>
      </c>
    </row>
    <row r="36" spans="1:48" x14ac:dyDescent="0.25">
      <c r="A36">
        <v>22</v>
      </c>
      <c r="B36" s="40">
        <f>VLOOKUP($A36,'Date Reference'!$K$6:$L$36,2,FALSE)</f>
        <v>45221</v>
      </c>
      <c r="C36" s="63">
        <v>15</v>
      </c>
      <c r="D36" s="63">
        <v>22.5</v>
      </c>
      <c r="E36" s="63">
        <v>15</v>
      </c>
      <c r="F36" s="63">
        <v>30</v>
      </c>
      <c r="G36" s="63">
        <v>20</v>
      </c>
      <c r="H36" s="63">
        <v>20</v>
      </c>
      <c r="J36" s="40">
        <f>VLOOKUP($A36,'Date Reference'!$K$6:$L$36,2,FALSE)</f>
        <v>45221</v>
      </c>
      <c r="K36" s="63">
        <v>37.5</v>
      </c>
      <c r="L36" s="63">
        <v>30</v>
      </c>
      <c r="M36" s="63">
        <v>22.5</v>
      </c>
      <c r="N36" s="63">
        <v>30</v>
      </c>
      <c r="O36" s="63">
        <v>40</v>
      </c>
      <c r="P36" s="63">
        <v>20</v>
      </c>
      <c r="R36" s="40">
        <f>VLOOKUP($A36,'Date Reference'!$K$6:$L$36,2,FALSE)</f>
        <v>45221</v>
      </c>
      <c r="S36" s="63">
        <v>22.5</v>
      </c>
      <c r="T36" s="63">
        <v>22.5</v>
      </c>
      <c r="U36" s="63">
        <v>22.5</v>
      </c>
      <c r="V36" s="63">
        <v>22.5</v>
      </c>
      <c r="W36" s="63">
        <v>30</v>
      </c>
      <c r="X36" s="63">
        <v>20</v>
      </c>
      <c r="Y36" s="62"/>
      <c r="Z36" s="60">
        <f>VLOOKUP($A36,'Date Reference'!$K$6:$L$36,2,FALSE)</f>
        <v>45221</v>
      </c>
      <c r="AA36" s="63">
        <v>15</v>
      </c>
      <c r="AB36" s="63">
        <v>22.5</v>
      </c>
      <c r="AC36" s="63">
        <v>15</v>
      </c>
      <c r="AD36" s="63">
        <v>22.5</v>
      </c>
      <c r="AE36" s="63">
        <v>20</v>
      </c>
      <c r="AF36" s="63">
        <v>20</v>
      </c>
      <c r="AG36" s="62"/>
      <c r="AH36" s="60">
        <f>VLOOKUP($A36,'Date Reference'!$K$6:$L$36,2,FALSE)</f>
        <v>45221</v>
      </c>
      <c r="AI36" s="63">
        <v>15</v>
      </c>
      <c r="AJ36" s="63">
        <v>22.5</v>
      </c>
      <c r="AK36" s="63">
        <v>15</v>
      </c>
      <c r="AL36" s="63">
        <v>22.5</v>
      </c>
      <c r="AM36" s="63">
        <v>20</v>
      </c>
      <c r="AN36" s="63">
        <v>20</v>
      </c>
      <c r="AO36" s="62"/>
      <c r="AP36" s="60">
        <f>VLOOKUP($A36,'Date Reference'!$K$6:$L$36,2,FALSE)</f>
        <v>45221</v>
      </c>
      <c r="AQ36" s="63">
        <v>22.5</v>
      </c>
      <c r="AR36" s="63">
        <v>30</v>
      </c>
      <c r="AS36" s="63">
        <v>22.5</v>
      </c>
      <c r="AT36" s="63">
        <v>30</v>
      </c>
      <c r="AU36" s="63">
        <v>20</v>
      </c>
      <c r="AV36" s="63">
        <v>30</v>
      </c>
    </row>
    <row r="37" spans="1:48" x14ac:dyDescent="0.25">
      <c r="A37">
        <v>23</v>
      </c>
      <c r="B37" s="40">
        <f>VLOOKUP($A37,'Date Reference'!$K$6:$L$36,2,FALSE)</f>
        <v>45222</v>
      </c>
      <c r="C37" s="63">
        <v>15</v>
      </c>
      <c r="D37" s="63">
        <v>22.5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45222</v>
      </c>
      <c r="K37" s="63">
        <v>22.5</v>
      </c>
      <c r="L37" s="63">
        <v>30</v>
      </c>
      <c r="M37" s="63">
        <v>22.5</v>
      </c>
      <c r="N37" s="63">
        <v>30</v>
      </c>
      <c r="O37" s="63">
        <v>20</v>
      </c>
      <c r="P37" s="63">
        <v>30</v>
      </c>
      <c r="R37" s="40">
        <f>VLOOKUP($A37,'Date Reference'!$K$6:$L$36,2,FALSE)</f>
        <v>45222</v>
      </c>
      <c r="S37" s="63">
        <v>15</v>
      </c>
      <c r="T37" s="63">
        <v>22.5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45222</v>
      </c>
      <c r="AA37" s="63">
        <v>15</v>
      </c>
      <c r="AB37" s="63">
        <v>22.5</v>
      </c>
      <c r="AC37" s="63">
        <v>15</v>
      </c>
      <c r="AD37" s="63">
        <v>22.5</v>
      </c>
      <c r="AE37" s="63">
        <v>20</v>
      </c>
      <c r="AF37" s="63">
        <v>20</v>
      </c>
      <c r="AG37" s="62"/>
      <c r="AH37" s="60">
        <f>VLOOKUP($A37,'Date Reference'!$K$6:$L$36,2,FALSE)</f>
        <v>45222</v>
      </c>
      <c r="AI37" s="63">
        <v>15</v>
      </c>
      <c r="AJ37" s="63">
        <v>22.5</v>
      </c>
      <c r="AK37" s="63">
        <v>15</v>
      </c>
      <c r="AL37" s="63">
        <v>22.5</v>
      </c>
      <c r="AM37" s="63">
        <v>20</v>
      </c>
      <c r="AN37" s="63">
        <v>20</v>
      </c>
      <c r="AO37" s="62"/>
      <c r="AP37" s="60">
        <f>VLOOKUP($A37,'Date Reference'!$K$6:$L$36,2,FALSE)</f>
        <v>45222</v>
      </c>
      <c r="AQ37" s="63">
        <v>22.5</v>
      </c>
      <c r="AR37" s="63">
        <v>30</v>
      </c>
      <c r="AS37" s="63">
        <v>22.5</v>
      </c>
      <c r="AT37" s="63">
        <v>30</v>
      </c>
      <c r="AU37" s="63">
        <v>40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45223</v>
      </c>
      <c r="C38" s="63">
        <v>22.5</v>
      </c>
      <c r="D38" s="63">
        <v>22.5</v>
      </c>
      <c r="E38" s="63">
        <v>15</v>
      </c>
      <c r="F38" s="63">
        <v>22.5</v>
      </c>
      <c r="G38" s="64">
        <v>20</v>
      </c>
      <c r="H38" s="63">
        <v>20</v>
      </c>
      <c r="J38" s="40">
        <f>VLOOKUP($A38,'Date Reference'!$K$6:$L$36,2,FALSE)</f>
        <v>45223</v>
      </c>
      <c r="K38" s="63">
        <v>22.5</v>
      </c>
      <c r="L38" s="63">
        <v>30</v>
      </c>
      <c r="M38" s="63">
        <v>22.5</v>
      </c>
      <c r="N38" s="63">
        <v>30</v>
      </c>
      <c r="O38" s="64">
        <v>20</v>
      </c>
      <c r="P38" s="63">
        <v>30</v>
      </c>
      <c r="R38" s="40">
        <f>VLOOKUP($A38,'Date Reference'!$K$6:$L$36,2,FALSE)</f>
        <v>45223</v>
      </c>
      <c r="S38" s="63">
        <v>30</v>
      </c>
      <c r="T38" s="63">
        <v>22.5</v>
      </c>
      <c r="U38" s="63">
        <v>22.5</v>
      </c>
      <c r="V38" s="63">
        <v>22.5</v>
      </c>
      <c r="W38" s="64">
        <v>30</v>
      </c>
      <c r="X38" s="63">
        <v>20</v>
      </c>
      <c r="Y38" s="62"/>
      <c r="Z38" s="60">
        <f>VLOOKUP($A38,'Date Reference'!$K$6:$L$36,2,FALSE)</f>
        <v>45223</v>
      </c>
      <c r="AA38" s="63">
        <v>15</v>
      </c>
      <c r="AB38" s="63">
        <v>30</v>
      </c>
      <c r="AC38" s="63">
        <v>15</v>
      </c>
      <c r="AD38" s="63">
        <v>22.5</v>
      </c>
      <c r="AE38" s="64">
        <v>20</v>
      </c>
      <c r="AF38" s="63">
        <v>20</v>
      </c>
      <c r="AG38" s="62"/>
      <c r="AH38" s="60">
        <f>VLOOKUP($A38,'Date Reference'!$K$6:$L$36,2,FALSE)</f>
        <v>45223</v>
      </c>
      <c r="AI38" s="63">
        <v>15</v>
      </c>
      <c r="AJ38" s="63">
        <v>22.5</v>
      </c>
      <c r="AK38" s="63">
        <v>15</v>
      </c>
      <c r="AL38" s="63">
        <v>22.5</v>
      </c>
      <c r="AM38" s="64">
        <v>20</v>
      </c>
      <c r="AN38" s="63">
        <v>20</v>
      </c>
      <c r="AO38" s="62"/>
      <c r="AP38" s="60">
        <f>VLOOKUP($A38,'Date Reference'!$K$6:$L$36,2,FALSE)</f>
        <v>45223</v>
      </c>
      <c r="AQ38" s="63">
        <v>22.5</v>
      </c>
      <c r="AR38" s="63">
        <v>30</v>
      </c>
      <c r="AS38" s="63">
        <v>15</v>
      </c>
      <c r="AT38" s="63">
        <v>37.5</v>
      </c>
      <c r="AU38" s="63">
        <v>20</v>
      </c>
      <c r="AV38" s="63">
        <v>20</v>
      </c>
    </row>
    <row r="39" spans="1:48" x14ac:dyDescent="0.25">
      <c r="A39">
        <v>25</v>
      </c>
      <c r="B39" s="40">
        <f>VLOOKUP($A39,'Date Reference'!$K$6:$L$36,2,FALSE)</f>
        <v>45224</v>
      </c>
      <c r="C39" s="63">
        <v>22.5</v>
      </c>
      <c r="D39" s="63">
        <v>22.5</v>
      </c>
      <c r="E39" s="63">
        <v>15</v>
      </c>
      <c r="F39" s="63">
        <v>22.5</v>
      </c>
      <c r="G39" s="64">
        <v>20</v>
      </c>
      <c r="H39" s="63">
        <v>20</v>
      </c>
      <c r="J39" s="40">
        <f>VLOOKUP($A39,'Date Reference'!$K$6:$L$36,2,FALSE)</f>
        <v>45224</v>
      </c>
      <c r="K39" s="63">
        <v>30</v>
      </c>
      <c r="L39" s="63">
        <v>22.5</v>
      </c>
      <c r="M39" s="63">
        <v>22.5</v>
      </c>
      <c r="N39" s="63">
        <v>30</v>
      </c>
      <c r="O39" s="64">
        <v>20</v>
      </c>
      <c r="P39" s="63">
        <v>30</v>
      </c>
      <c r="R39" s="40">
        <f>VLOOKUP($A39,'Date Reference'!$K$6:$L$36,2,FALSE)</f>
        <v>45224</v>
      </c>
      <c r="S39" s="63">
        <v>22.5</v>
      </c>
      <c r="T39" s="63">
        <v>22.5</v>
      </c>
      <c r="U39" s="63">
        <v>30</v>
      </c>
      <c r="V39" s="63">
        <v>15</v>
      </c>
      <c r="W39" s="64">
        <v>20</v>
      </c>
      <c r="X39" s="63">
        <v>20</v>
      </c>
      <c r="Y39" s="62"/>
      <c r="Z39" s="60">
        <f>VLOOKUP($A39,'Date Reference'!$K$6:$L$36,2,FALSE)</f>
        <v>45224</v>
      </c>
      <c r="AA39" s="63">
        <v>15</v>
      </c>
      <c r="AB39" s="63">
        <v>30</v>
      </c>
      <c r="AC39" s="63">
        <v>15</v>
      </c>
      <c r="AD39" s="63">
        <v>22.5</v>
      </c>
      <c r="AE39" s="64">
        <v>20</v>
      </c>
      <c r="AF39" s="63">
        <v>20</v>
      </c>
      <c r="AG39" s="62"/>
      <c r="AH39" s="60">
        <f>VLOOKUP($A39,'Date Reference'!$K$6:$L$36,2,FALSE)</f>
        <v>45224</v>
      </c>
      <c r="AI39" s="63">
        <v>15</v>
      </c>
      <c r="AJ39" s="63">
        <v>22.5</v>
      </c>
      <c r="AK39" s="63">
        <v>15</v>
      </c>
      <c r="AL39" s="63">
        <v>22.5</v>
      </c>
      <c r="AM39" s="64">
        <v>20</v>
      </c>
      <c r="AN39" s="63">
        <v>20</v>
      </c>
      <c r="AO39" s="62"/>
      <c r="AP39" s="60">
        <f>VLOOKUP($A39,'Date Reference'!$K$6:$L$36,2,FALSE)</f>
        <v>45224</v>
      </c>
      <c r="AQ39" s="63">
        <v>22.5</v>
      </c>
      <c r="AR39" s="63">
        <v>37.5</v>
      </c>
      <c r="AS39" s="63">
        <v>22.5</v>
      </c>
      <c r="AT39" s="63">
        <v>30</v>
      </c>
      <c r="AU39" s="63">
        <v>20</v>
      </c>
      <c r="AV39" s="63">
        <v>30</v>
      </c>
    </row>
    <row r="40" spans="1:48" x14ac:dyDescent="0.25">
      <c r="A40">
        <v>26</v>
      </c>
      <c r="B40" s="40">
        <f>VLOOKUP($A40,'Date Reference'!$K$6:$L$36,2,FALSE)</f>
        <v>45225</v>
      </c>
      <c r="C40" s="63">
        <v>15</v>
      </c>
      <c r="D40" s="63">
        <v>37.5</v>
      </c>
      <c r="E40" s="63">
        <v>22.5</v>
      </c>
      <c r="F40" s="63">
        <v>15</v>
      </c>
      <c r="G40" s="64">
        <v>20</v>
      </c>
      <c r="H40" s="63">
        <v>20</v>
      </c>
      <c r="J40" s="40">
        <f>VLOOKUP($A40,'Date Reference'!$K$6:$L$36,2,FALSE)</f>
        <v>45225</v>
      </c>
      <c r="K40" s="63">
        <v>30</v>
      </c>
      <c r="L40" s="63">
        <v>15</v>
      </c>
      <c r="M40" s="63">
        <v>30</v>
      </c>
      <c r="N40" s="63">
        <v>22.5</v>
      </c>
      <c r="O40" s="64">
        <v>20</v>
      </c>
      <c r="P40" s="63">
        <v>30</v>
      </c>
      <c r="R40" s="40">
        <f>VLOOKUP($A40,'Date Reference'!$K$6:$L$36,2,FALSE)</f>
        <v>45225</v>
      </c>
      <c r="S40" s="63">
        <v>22.5</v>
      </c>
      <c r="T40" s="63">
        <v>22.5</v>
      </c>
      <c r="U40" s="63">
        <v>22.5</v>
      </c>
      <c r="V40" s="63">
        <v>22.5</v>
      </c>
      <c r="W40" s="64">
        <v>30</v>
      </c>
      <c r="X40" s="63">
        <v>20</v>
      </c>
      <c r="Y40" s="62"/>
      <c r="Z40" s="60">
        <f>VLOOKUP($A40,'Date Reference'!$K$6:$L$36,2,FALSE)</f>
        <v>45225</v>
      </c>
      <c r="AA40" s="63">
        <v>15</v>
      </c>
      <c r="AB40" s="63">
        <v>22.5</v>
      </c>
      <c r="AC40" s="63">
        <v>15</v>
      </c>
      <c r="AD40" s="63">
        <v>22.5</v>
      </c>
      <c r="AE40" s="64">
        <v>20</v>
      </c>
      <c r="AF40" s="63">
        <v>20</v>
      </c>
      <c r="AG40" s="62"/>
      <c r="AH40" s="60">
        <f>VLOOKUP($A40,'Date Reference'!$K$6:$L$36,2,FALSE)</f>
        <v>45225</v>
      </c>
      <c r="AI40" s="63">
        <v>15</v>
      </c>
      <c r="AJ40" s="63">
        <v>22.5</v>
      </c>
      <c r="AK40" s="63">
        <v>15</v>
      </c>
      <c r="AL40" s="63">
        <v>22.5</v>
      </c>
      <c r="AM40" s="64">
        <v>20</v>
      </c>
      <c r="AN40" s="63">
        <v>20</v>
      </c>
      <c r="AO40" s="62"/>
      <c r="AP40" s="60">
        <f>VLOOKUP($A40,'Date Reference'!$K$6:$L$36,2,FALSE)</f>
        <v>45225</v>
      </c>
      <c r="AQ40" s="63">
        <v>22.5</v>
      </c>
      <c r="AR40" s="63">
        <v>30</v>
      </c>
      <c r="AS40" s="63">
        <v>22.5</v>
      </c>
      <c r="AT40" s="63">
        <v>30</v>
      </c>
      <c r="AU40" s="63">
        <v>20</v>
      </c>
      <c r="AV40" s="63">
        <v>40</v>
      </c>
    </row>
    <row r="41" spans="1:48" x14ac:dyDescent="0.25">
      <c r="A41">
        <v>27</v>
      </c>
      <c r="B41" s="40">
        <f>VLOOKUP($A41,'Date Reference'!$K$6:$L$36,2,FALSE)</f>
        <v>45226</v>
      </c>
      <c r="C41" s="63">
        <v>15</v>
      </c>
      <c r="D41" s="63">
        <v>22.5</v>
      </c>
      <c r="E41" s="63">
        <v>15</v>
      </c>
      <c r="F41" s="63">
        <v>22.5</v>
      </c>
      <c r="G41" s="64">
        <v>20</v>
      </c>
      <c r="H41" s="63">
        <v>20</v>
      </c>
      <c r="J41" s="40">
        <f>VLOOKUP($A41,'Date Reference'!$K$6:$L$36,2,FALSE)</f>
        <v>45226</v>
      </c>
      <c r="K41" s="63">
        <v>30</v>
      </c>
      <c r="L41" s="63">
        <v>22.5</v>
      </c>
      <c r="M41" s="63">
        <v>22.5</v>
      </c>
      <c r="N41" s="63">
        <v>30</v>
      </c>
      <c r="O41" s="64">
        <v>20</v>
      </c>
      <c r="P41" s="63">
        <v>30</v>
      </c>
      <c r="R41" s="40">
        <f>VLOOKUP($A41,'Date Reference'!$K$6:$L$36,2,FALSE)</f>
        <v>45226</v>
      </c>
      <c r="S41" s="63">
        <v>30</v>
      </c>
      <c r="T41" s="63">
        <v>22.5</v>
      </c>
      <c r="U41" s="63">
        <v>22.5</v>
      </c>
      <c r="V41" s="63">
        <v>22.5</v>
      </c>
      <c r="W41" s="64">
        <v>30</v>
      </c>
      <c r="X41" s="63">
        <v>20</v>
      </c>
      <c r="Y41" s="62"/>
      <c r="Z41" s="60">
        <f>VLOOKUP($A41,'Date Reference'!$K$6:$L$36,2,FALSE)</f>
        <v>45226</v>
      </c>
      <c r="AA41" s="63">
        <v>15</v>
      </c>
      <c r="AB41" s="63">
        <v>22.5</v>
      </c>
      <c r="AC41" s="63">
        <v>15</v>
      </c>
      <c r="AD41" s="63">
        <v>22.5</v>
      </c>
      <c r="AE41" s="64">
        <v>20</v>
      </c>
      <c r="AF41" s="63">
        <v>20</v>
      </c>
      <c r="AG41" s="62"/>
      <c r="AH41" s="60">
        <f>VLOOKUP($A41,'Date Reference'!$K$6:$L$36,2,FALSE)</f>
        <v>45226</v>
      </c>
      <c r="AI41" s="63">
        <v>15</v>
      </c>
      <c r="AJ41" s="63">
        <v>22.5</v>
      </c>
      <c r="AK41" s="63">
        <v>15</v>
      </c>
      <c r="AL41" s="63">
        <v>22.5</v>
      </c>
      <c r="AM41" s="64">
        <v>20</v>
      </c>
      <c r="AN41" s="63">
        <v>20</v>
      </c>
      <c r="AO41" s="62"/>
      <c r="AP41" s="60">
        <f>VLOOKUP($A41,'Date Reference'!$K$6:$L$36,2,FALSE)</f>
        <v>45226</v>
      </c>
      <c r="AQ41" s="63">
        <v>22.5</v>
      </c>
      <c r="AR41" s="63">
        <v>30</v>
      </c>
      <c r="AS41" s="63">
        <v>15</v>
      </c>
      <c r="AT41" s="63">
        <v>37.5</v>
      </c>
      <c r="AU41" s="63">
        <v>30</v>
      </c>
      <c r="AV41" s="63">
        <v>30</v>
      </c>
    </row>
    <row r="42" spans="1:48" x14ac:dyDescent="0.25">
      <c r="A42">
        <v>28</v>
      </c>
      <c r="B42" s="40">
        <f>VLOOKUP($A42,'Date Reference'!$K$6:$L$36,2,FALSE)</f>
        <v>45227</v>
      </c>
      <c r="C42" s="63">
        <v>15</v>
      </c>
      <c r="D42" s="63">
        <v>22.5</v>
      </c>
      <c r="E42" s="63">
        <v>22.5</v>
      </c>
      <c r="F42" s="63">
        <v>22.5</v>
      </c>
      <c r="G42" s="64">
        <v>20</v>
      </c>
      <c r="H42" s="63">
        <v>20</v>
      </c>
      <c r="J42" s="40">
        <f>VLOOKUP($A42,'Date Reference'!$K$6:$L$36,2,FALSE)</f>
        <v>45227</v>
      </c>
      <c r="K42" s="63">
        <v>30</v>
      </c>
      <c r="L42" s="63">
        <v>22.5</v>
      </c>
      <c r="M42" s="63">
        <v>22.5</v>
      </c>
      <c r="N42" s="63">
        <v>22.5</v>
      </c>
      <c r="O42" s="64">
        <v>30</v>
      </c>
      <c r="P42" s="63">
        <v>20</v>
      </c>
      <c r="R42" s="40">
        <f>VLOOKUP($A42,'Date Reference'!$K$6:$L$36,2,FALSE)</f>
        <v>45227</v>
      </c>
      <c r="S42" s="63">
        <v>22.5</v>
      </c>
      <c r="T42" s="63">
        <v>22.5</v>
      </c>
      <c r="U42" s="63">
        <v>15</v>
      </c>
      <c r="V42" s="63">
        <v>22.5</v>
      </c>
      <c r="W42" s="64">
        <v>30</v>
      </c>
      <c r="X42" s="63">
        <v>20</v>
      </c>
      <c r="Y42" s="62"/>
      <c r="Z42" s="60">
        <f>VLOOKUP($A42,'Date Reference'!$K$6:$L$36,2,FALSE)</f>
        <v>45227</v>
      </c>
      <c r="AA42" s="63">
        <v>15</v>
      </c>
      <c r="AB42" s="63">
        <v>22.5</v>
      </c>
      <c r="AC42" s="63">
        <v>15</v>
      </c>
      <c r="AD42" s="63">
        <v>22.5</v>
      </c>
      <c r="AE42" s="64">
        <v>20</v>
      </c>
      <c r="AF42" s="63">
        <v>20</v>
      </c>
      <c r="AG42" s="62"/>
      <c r="AH42" s="60">
        <f>VLOOKUP($A42,'Date Reference'!$K$6:$L$36,2,FALSE)</f>
        <v>45227</v>
      </c>
      <c r="AI42" s="63">
        <v>15</v>
      </c>
      <c r="AJ42" s="63">
        <v>22.5</v>
      </c>
      <c r="AK42" s="63">
        <v>15</v>
      </c>
      <c r="AL42" s="63">
        <v>22.5</v>
      </c>
      <c r="AM42" s="64">
        <v>20</v>
      </c>
      <c r="AN42" s="63">
        <v>20</v>
      </c>
      <c r="AO42" s="62"/>
      <c r="AP42" s="60">
        <f>VLOOKUP($A42,'Date Reference'!$K$6:$L$36,2,FALSE)</f>
        <v>45227</v>
      </c>
      <c r="AQ42" s="63">
        <v>22.5</v>
      </c>
      <c r="AR42" s="63">
        <v>30</v>
      </c>
      <c r="AS42" s="63">
        <v>22.5</v>
      </c>
      <c r="AT42" s="63">
        <v>30</v>
      </c>
      <c r="AU42" s="63">
        <v>20</v>
      </c>
      <c r="AV42" s="63">
        <v>40</v>
      </c>
    </row>
    <row r="43" spans="1:48" x14ac:dyDescent="0.25">
      <c r="A43">
        <v>29</v>
      </c>
      <c r="B43" s="40">
        <f>VLOOKUP($A43,'Date Reference'!$K$6:$L$36,2,FALSE)</f>
        <v>45228</v>
      </c>
      <c r="C43" s="63">
        <v>15</v>
      </c>
      <c r="D43" s="63">
        <v>30</v>
      </c>
      <c r="E43" s="63">
        <v>15</v>
      </c>
      <c r="F43" s="63">
        <v>30</v>
      </c>
      <c r="G43" s="64">
        <v>20</v>
      </c>
      <c r="H43" s="63">
        <v>20</v>
      </c>
      <c r="J43" s="40">
        <f>VLOOKUP($A43,'Date Reference'!$K$6:$L$36,2,FALSE)</f>
        <v>45228</v>
      </c>
      <c r="K43" s="63">
        <v>22.5</v>
      </c>
      <c r="L43" s="63">
        <v>30</v>
      </c>
      <c r="M43" s="63">
        <v>15</v>
      </c>
      <c r="N43" s="63">
        <v>37.5</v>
      </c>
      <c r="O43" s="64">
        <v>20</v>
      </c>
      <c r="P43" s="63">
        <v>30</v>
      </c>
      <c r="R43" s="40">
        <f>VLOOKUP($A43,'Date Reference'!$K$6:$L$36,2,FALSE)</f>
        <v>45228</v>
      </c>
      <c r="S43" s="63">
        <v>22.5</v>
      </c>
      <c r="T43" s="63">
        <v>22.5</v>
      </c>
      <c r="U43" s="63">
        <v>30</v>
      </c>
      <c r="V43" s="63">
        <v>15</v>
      </c>
      <c r="W43" s="64">
        <v>20</v>
      </c>
      <c r="X43" s="63">
        <v>20</v>
      </c>
      <c r="Y43" s="62"/>
      <c r="Z43" s="60">
        <f>VLOOKUP($A43,'Date Reference'!$K$6:$L$36,2,FALSE)</f>
        <v>45228</v>
      </c>
      <c r="AA43" s="63">
        <v>15</v>
      </c>
      <c r="AB43" s="63">
        <v>22.5</v>
      </c>
      <c r="AC43" s="63">
        <v>15</v>
      </c>
      <c r="AD43" s="63">
        <v>22.5</v>
      </c>
      <c r="AE43" s="64">
        <v>20</v>
      </c>
      <c r="AF43" s="63">
        <v>20</v>
      </c>
      <c r="AG43" s="62"/>
      <c r="AH43" s="60">
        <f>VLOOKUP($A43,'Date Reference'!$K$6:$L$36,2,FALSE)</f>
        <v>45228</v>
      </c>
      <c r="AI43" s="63">
        <v>15</v>
      </c>
      <c r="AJ43" s="63">
        <v>22.5</v>
      </c>
      <c r="AK43" s="63">
        <v>15</v>
      </c>
      <c r="AL43" s="63">
        <v>22.5</v>
      </c>
      <c r="AM43" s="64">
        <v>20</v>
      </c>
      <c r="AN43" s="63">
        <v>20</v>
      </c>
      <c r="AO43" s="62"/>
      <c r="AP43" s="60">
        <f>VLOOKUP($A43,'Date Reference'!$K$6:$L$36,2,FALSE)</f>
        <v>45228</v>
      </c>
      <c r="AQ43" s="63">
        <v>22.5</v>
      </c>
      <c r="AR43" s="63">
        <v>30</v>
      </c>
      <c r="AS43" s="63">
        <v>22.5</v>
      </c>
      <c r="AT43" s="63">
        <v>30</v>
      </c>
      <c r="AU43" s="63">
        <v>20</v>
      </c>
      <c r="AV43" s="63">
        <v>40</v>
      </c>
    </row>
    <row r="44" spans="1:48" x14ac:dyDescent="0.25">
      <c r="A44">
        <v>30</v>
      </c>
      <c r="B44" s="40">
        <f>VLOOKUP($A44,'Date Reference'!$K$6:$L$36,2,FALSE)</f>
        <v>45229</v>
      </c>
      <c r="C44" s="63">
        <v>15</v>
      </c>
      <c r="D44" s="63">
        <v>30</v>
      </c>
      <c r="E44" s="63">
        <v>15</v>
      </c>
      <c r="F44" s="63">
        <v>30</v>
      </c>
      <c r="G44" s="64">
        <v>20</v>
      </c>
      <c r="H44" s="63">
        <v>20</v>
      </c>
      <c r="J44" s="40">
        <f>VLOOKUP($A44,'Date Reference'!$K$6:$L$36,2,FALSE)</f>
        <v>45229</v>
      </c>
      <c r="K44" s="63">
        <v>22.5</v>
      </c>
      <c r="L44" s="63">
        <v>22.5</v>
      </c>
      <c r="M44" s="63">
        <v>22.5</v>
      </c>
      <c r="N44" s="63">
        <v>30</v>
      </c>
      <c r="O44" s="64">
        <v>20</v>
      </c>
      <c r="P44" s="63">
        <v>30</v>
      </c>
      <c r="R44" s="40">
        <f>VLOOKUP($A44,'Date Reference'!$K$6:$L$36,2,FALSE)</f>
        <v>45229</v>
      </c>
      <c r="S44" s="63">
        <v>22.5</v>
      </c>
      <c r="T44" s="63">
        <v>22.5</v>
      </c>
      <c r="U44" s="63">
        <v>30</v>
      </c>
      <c r="V44" s="63">
        <v>22.5</v>
      </c>
      <c r="W44" s="64">
        <v>30</v>
      </c>
      <c r="X44" s="63">
        <v>20</v>
      </c>
      <c r="Y44" s="62"/>
      <c r="Z44" s="60">
        <f>VLOOKUP($A44,'Date Reference'!$K$6:$L$36,2,FALSE)</f>
        <v>45229</v>
      </c>
      <c r="AA44" s="63">
        <v>15</v>
      </c>
      <c r="AB44" s="63">
        <v>22.5</v>
      </c>
      <c r="AC44" s="63">
        <v>15</v>
      </c>
      <c r="AD44" s="63">
        <v>22.5</v>
      </c>
      <c r="AE44" s="64">
        <v>20</v>
      </c>
      <c r="AF44" s="63">
        <v>20</v>
      </c>
      <c r="AG44" s="62"/>
      <c r="AH44" s="60">
        <f>VLOOKUP($A44,'Date Reference'!$K$6:$L$36,2,FALSE)</f>
        <v>45229</v>
      </c>
      <c r="AI44" s="63">
        <v>15</v>
      </c>
      <c r="AJ44" s="63">
        <v>22.5</v>
      </c>
      <c r="AK44" s="63">
        <v>15</v>
      </c>
      <c r="AL44" s="63">
        <v>22.5</v>
      </c>
      <c r="AM44" s="64">
        <v>20</v>
      </c>
      <c r="AN44" s="63">
        <v>20</v>
      </c>
      <c r="AO44" s="62"/>
      <c r="AP44" s="60">
        <f>VLOOKUP($A44,'Date Reference'!$K$6:$L$36,2,FALSE)</f>
        <v>45229</v>
      </c>
      <c r="AQ44" s="63">
        <v>15</v>
      </c>
      <c r="AR44" s="63">
        <v>30</v>
      </c>
      <c r="AS44" s="63">
        <v>22.5</v>
      </c>
      <c r="AT44" s="63">
        <v>30</v>
      </c>
      <c r="AU44" s="63">
        <v>20</v>
      </c>
      <c r="AV44" s="63">
        <v>40</v>
      </c>
    </row>
    <row r="45" spans="1:48" ht="15.75" thickBot="1" x14ac:dyDescent="0.3">
      <c r="A45">
        <v>31</v>
      </c>
      <c r="B45" s="40">
        <f>VLOOKUP($A45,'Date Reference'!$K$6:$L$36,2,FALSE)</f>
        <v>45230</v>
      </c>
      <c r="C45" s="63">
        <v>22.5</v>
      </c>
      <c r="D45" s="63">
        <v>22.5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45230</v>
      </c>
      <c r="K45" s="63">
        <v>30</v>
      </c>
      <c r="L45" s="63">
        <v>22.5</v>
      </c>
      <c r="M45" s="63">
        <v>22.5</v>
      </c>
      <c r="N45" s="63">
        <v>22.5</v>
      </c>
      <c r="O45" s="64">
        <v>20</v>
      </c>
      <c r="P45" s="63">
        <v>30</v>
      </c>
      <c r="R45" s="41">
        <f>VLOOKUP($A45,'Date Reference'!$K$6:$L$36,2,FALSE)</f>
        <v>45230</v>
      </c>
      <c r="S45" s="63">
        <v>22.5</v>
      </c>
      <c r="T45" s="63">
        <v>22.5</v>
      </c>
      <c r="U45" s="63">
        <v>22.5</v>
      </c>
      <c r="V45" s="63">
        <v>22.5</v>
      </c>
      <c r="W45" s="76">
        <v>20</v>
      </c>
      <c r="X45" s="77">
        <v>20</v>
      </c>
      <c r="Y45" s="62"/>
      <c r="Z45" s="61">
        <f>VLOOKUP($A45,'Date Reference'!$K$6:$L$36,2,FALSE)</f>
        <v>45230</v>
      </c>
      <c r="AA45" s="63">
        <v>15</v>
      </c>
      <c r="AB45" s="63">
        <v>30</v>
      </c>
      <c r="AC45" s="63">
        <v>15</v>
      </c>
      <c r="AD45" s="63">
        <v>22.5</v>
      </c>
      <c r="AE45" s="64">
        <v>20</v>
      </c>
      <c r="AF45" s="63">
        <v>20</v>
      </c>
      <c r="AG45" s="62"/>
      <c r="AH45" s="61">
        <f>VLOOKUP($A45,'Date Reference'!$K$6:$L$36,2,FALSE)</f>
        <v>45230</v>
      </c>
      <c r="AI45" s="63">
        <v>15</v>
      </c>
      <c r="AJ45" s="63">
        <v>22.5</v>
      </c>
      <c r="AK45" s="63">
        <v>15</v>
      </c>
      <c r="AL45" s="63">
        <v>22.5</v>
      </c>
      <c r="AM45" s="64">
        <v>20</v>
      </c>
      <c r="AN45" s="63">
        <v>20</v>
      </c>
      <c r="AO45" s="62"/>
      <c r="AP45" s="61">
        <f>VLOOKUP($A45,'Date Reference'!$K$6:$L$36,2,FALSE)</f>
        <v>45230</v>
      </c>
      <c r="AQ45" s="63">
        <v>22.5</v>
      </c>
      <c r="AR45" s="63">
        <v>30</v>
      </c>
      <c r="AS45" s="63">
        <v>22.5</v>
      </c>
      <c r="AT45" s="63">
        <v>30</v>
      </c>
      <c r="AU45" s="64">
        <v>20</v>
      </c>
      <c r="AV45" s="77">
        <v>30</v>
      </c>
    </row>
    <row r="46" spans="1:48" ht="16.5" thickBot="1" x14ac:dyDescent="0.3">
      <c r="B46" s="31" t="s">
        <v>75</v>
      </c>
      <c r="C46" s="58">
        <f>SUM(C15:C45)-SUMIF($B$15:$B$45,"",C15:C45)</f>
        <v>510</v>
      </c>
      <c r="D46" s="58">
        <f t="shared" ref="D46:H46" si="0">SUM(D15:D45)-SUMIF($B$15:$B$45,"",D15:D45)</f>
        <v>862.5</v>
      </c>
      <c r="E46" s="58">
        <f t="shared" si="0"/>
        <v>495</v>
      </c>
      <c r="F46" s="58">
        <f t="shared" si="0"/>
        <v>877.5</v>
      </c>
      <c r="G46" s="58">
        <f t="shared" si="0"/>
        <v>620</v>
      </c>
      <c r="H46" s="58">
        <f t="shared" si="0"/>
        <v>610</v>
      </c>
      <c r="J46" s="31" t="s">
        <v>75</v>
      </c>
      <c r="K46" s="58">
        <f>SUM(K15:K45)-SUMIF($J$15:$J$45,"",K15:K45)</f>
        <v>810</v>
      </c>
      <c r="L46" s="58">
        <f t="shared" ref="L46:P46" si="1">SUM(L15:L45)-SUMIF($J$15:$J$45,"",L15:L45)</f>
        <v>840</v>
      </c>
      <c r="M46" s="58">
        <f>SUM(M15:M45)-SUMIF($J$15:$J$45,"",M15:M45)</f>
        <v>765</v>
      </c>
      <c r="N46" s="58">
        <f>SUM(N15:N45)-SUMIF($J$15:$J$45,"",N15:N45)</f>
        <v>900</v>
      </c>
      <c r="O46" s="58">
        <f t="shared" si="1"/>
        <v>660</v>
      </c>
      <c r="P46" s="58">
        <f t="shared" si="1"/>
        <v>940</v>
      </c>
      <c r="Q46" s="4"/>
      <c r="R46" s="31" t="s">
        <v>75</v>
      </c>
      <c r="S46" s="58">
        <f>SUM(S15:S45)-SUMIF($S$15:$S$45,"",S15:S45)</f>
        <v>742.5</v>
      </c>
      <c r="T46" s="58">
        <f t="shared" ref="T46:V46" si="2">SUM(T15:T45)-SUMIF($S$15:$S$45,"",T15:T45)</f>
        <v>697.5</v>
      </c>
      <c r="U46" s="58">
        <f t="shared" si="2"/>
        <v>720</v>
      </c>
      <c r="V46" s="58">
        <f t="shared" si="2"/>
        <v>682.5</v>
      </c>
      <c r="W46" s="78">
        <f t="shared" ref="W46:X46" si="3">SUM(W15:W45)</f>
        <v>790</v>
      </c>
      <c r="X46" s="78">
        <f t="shared" si="3"/>
        <v>620</v>
      </c>
      <c r="Z46" s="31" t="s">
        <v>75</v>
      </c>
      <c r="AA46" s="58">
        <f>SUM(AA15:AA45)-SUMIF($Z$15:$Z$45,"",AA15:AA45)</f>
        <v>465</v>
      </c>
      <c r="AB46" s="58">
        <f t="shared" ref="AB46:AF46" si="4">SUM(AB15:AB45)-SUMIF($Z$15:$Z$45,"",AB15:AB45)</f>
        <v>810</v>
      </c>
      <c r="AC46" s="58">
        <f t="shared" si="4"/>
        <v>465</v>
      </c>
      <c r="AD46" s="58">
        <f t="shared" si="4"/>
        <v>727.5</v>
      </c>
      <c r="AE46" s="58">
        <f t="shared" si="4"/>
        <v>620</v>
      </c>
      <c r="AF46" s="58">
        <f t="shared" si="4"/>
        <v>640</v>
      </c>
      <c r="AG46" s="58"/>
      <c r="AH46" s="31" t="s">
        <v>75</v>
      </c>
      <c r="AI46" s="58">
        <f>SUM(AI15:AI45)-SUMIF($AH$15:$AH$45,"",AI15:AI45)</f>
        <v>465</v>
      </c>
      <c r="AJ46" s="58">
        <f t="shared" ref="AJ46:AN46" si="5">SUM(AJ15:AJ45)-SUMIF($AH$15:$AH$45,"",AJ15:AJ45)</f>
        <v>937.5</v>
      </c>
      <c r="AK46" s="58">
        <f>SUM(AK15:AK45)-SUMIF($AH$15:$AH$45,"",AK15:AK45)</f>
        <v>465</v>
      </c>
      <c r="AL46" s="58">
        <f t="shared" si="5"/>
        <v>930</v>
      </c>
      <c r="AM46" s="58">
        <f t="shared" si="5"/>
        <v>620</v>
      </c>
      <c r="AN46" s="58">
        <f t="shared" si="5"/>
        <v>820</v>
      </c>
      <c r="AP46" s="31" t="s">
        <v>75</v>
      </c>
      <c r="AQ46" s="58">
        <f>SUM(AQ15:AQ45)-SUMIF($AP$15:$AP$45,"",AQ15:AQ45)</f>
        <v>712.5</v>
      </c>
      <c r="AR46" s="58">
        <f t="shared" ref="AR46:AV46" si="6">SUM(AR15:AR45)-SUMIF($AP$15:$AP$45,"",AR15:AR45)</f>
        <v>1005</v>
      </c>
      <c r="AS46" s="58">
        <f t="shared" si="6"/>
        <v>675</v>
      </c>
      <c r="AT46" s="58">
        <f t="shared" si="6"/>
        <v>1042.5</v>
      </c>
      <c r="AU46" s="58">
        <f t="shared" si="6"/>
        <v>690</v>
      </c>
      <c r="AV46" s="58">
        <f t="shared" si="6"/>
        <v>1120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1" t="s">
        <v>107</v>
      </c>
      <c r="C49" s="82"/>
      <c r="D49" s="82"/>
      <c r="E49" s="82"/>
      <c r="F49" s="82"/>
      <c r="G49" s="82"/>
      <c r="H49" s="83"/>
    </row>
    <row r="50" spans="2:24" ht="15.75" thickBot="1" x14ac:dyDescent="0.3">
      <c r="B50" s="84"/>
      <c r="C50" s="85"/>
      <c r="D50" s="85"/>
      <c r="E50" s="85"/>
      <c r="F50" s="85"/>
      <c r="G50" s="85"/>
      <c r="H50" s="86"/>
    </row>
    <row r="51" spans="2:24" x14ac:dyDescent="0.25">
      <c r="B51" s="102" t="s">
        <v>97</v>
      </c>
      <c r="C51" s="102"/>
      <c r="D51" s="102"/>
      <c r="E51" s="102"/>
      <c r="F51" s="102"/>
      <c r="G51" s="102"/>
      <c r="H51" s="102"/>
      <c r="J51" s="102" t="s">
        <v>106</v>
      </c>
      <c r="K51" s="102"/>
      <c r="L51" s="102"/>
      <c r="M51" s="102"/>
      <c r="N51" s="102"/>
      <c r="O51" s="102"/>
      <c r="P51" s="102"/>
      <c r="R51" s="102" t="s">
        <v>74</v>
      </c>
      <c r="S51" s="102"/>
      <c r="T51" s="102"/>
      <c r="U51" s="102"/>
      <c r="V51" s="102"/>
      <c r="W51" s="102"/>
      <c r="X51" s="102"/>
    </row>
    <row r="52" spans="2:24" x14ac:dyDescent="0.25">
      <c r="B52" s="96"/>
      <c r="C52" s="96"/>
      <c r="D52" s="96"/>
      <c r="E52" s="96"/>
      <c r="F52" s="96"/>
      <c r="G52" s="96"/>
      <c r="H52" s="96"/>
      <c r="J52" s="96"/>
      <c r="K52" s="96"/>
      <c r="L52" s="96"/>
      <c r="M52" s="96"/>
      <c r="N52" s="96"/>
      <c r="O52" s="96"/>
      <c r="P52" s="96"/>
      <c r="R52" s="96"/>
      <c r="S52" s="96"/>
      <c r="T52" s="96"/>
      <c r="U52" s="96"/>
      <c r="V52" s="96"/>
      <c r="W52" s="96"/>
      <c r="X52" s="96"/>
    </row>
    <row r="53" spans="2:24" ht="18.75" x14ac:dyDescent="0.3">
      <c r="B53" s="3"/>
      <c r="C53" s="99" t="s">
        <v>73</v>
      </c>
      <c r="D53" s="100"/>
      <c r="E53" s="100"/>
      <c r="F53" s="100"/>
      <c r="G53" s="100"/>
      <c r="H53" s="101"/>
      <c r="J53" s="3"/>
      <c r="K53" s="99" t="s">
        <v>73</v>
      </c>
      <c r="L53" s="100"/>
      <c r="M53" s="100"/>
      <c r="N53" s="100"/>
      <c r="O53" s="100"/>
      <c r="P53" s="101"/>
      <c r="R53" s="15"/>
      <c r="S53" s="99" t="s">
        <v>73</v>
      </c>
      <c r="T53" s="100"/>
      <c r="U53" s="100"/>
      <c r="V53" s="100"/>
      <c r="W53" s="100"/>
      <c r="X53" s="101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97" t="s">
        <v>71</v>
      </c>
      <c r="D55" s="98"/>
      <c r="E55" s="97" t="s">
        <v>72</v>
      </c>
      <c r="F55" s="98"/>
      <c r="G55" s="97" t="s">
        <v>34</v>
      </c>
      <c r="H55" s="98"/>
      <c r="I55" s="34"/>
      <c r="J55" s="33" t="s">
        <v>0</v>
      </c>
      <c r="K55" s="97" t="s">
        <v>71</v>
      </c>
      <c r="L55" s="98"/>
      <c r="M55" s="97" t="s">
        <v>72</v>
      </c>
      <c r="N55" s="98"/>
      <c r="O55" s="97" t="s">
        <v>34</v>
      </c>
      <c r="P55" s="98"/>
      <c r="R55" s="33" t="s">
        <v>0</v>
      </c>
      <c r="S55" s="97" t="s">
        <v>71</v>
      </c>
      <c r="T55" s="98"/>
      <c r="U55" s="97" t="s">
        <v>72</v>
      </c>
      <c r="V55" s="98"/>
      <c r="W55" s="97" t="s">
        <v>34</v>
      </c>
      <c r="X55" s="98"/>
    </row>
    <row r="56" spans="2:24" x14ac:dyDescent="0.25">
      <c r="B56" s="40">
        <f>VLOOKUP($A15,'Date Reference'!$K$6:$L$36,2,FALSE)</f>
        <v>45200</v>
      </c>
      <c r="C56" s="64">
        <v>15</v>
      </c>
      <c r="D56" s="63">
        <v>45</v>
      </c>
      <c r="E56" s="64">
        <v>15</v>
      </c>
      <c r="F56" s="63">
        <v>37.5</v>
      </c>
      <c r="G56" s="63">
        <v>10</v>
      </c>
      <c r="H56" s="63">
        <v>40</v>
      </c>
      <c r="I56" s="62"/>
      <c r="J56" s="60">
        <f>VLOOKUP($A15,'Date Reference'!$K$6:$L$36,2,FALSE)</f>
        <v>45200</v>
      </c>
      <c r="K56" s="64">
        <v>15</v>
      </c>
      <c r="L56" s="63">
        <v>30</v>
      </c>
      <c r="M56" s="64">
        <v>15</v>
      </c>
      <c r="N56" s="64">
        <v>22.5</v>
      </c>
      <c r="O56" s="63">
        <v>10</v>
      </c>
      <c r="P56" s="63">
        <v>20</v>
      </c>
      <c r="Q56" s="62"/>
      <c r="R56" s="60">
        <f>VLOOKUP($A15,'Date Reference'!$K$6:$L$36,2,FALSE)</f>
        <v>45200</v>
      </c>
      <c r="S56" s="64">
        <v>15</v>
      </c>
      <c r="T56" s="63">
        <v>30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45201</v>
      </c>
      <c r="C57" s="64">
        <v>15</v>
      </c>
      <c r="D57" s="63">
        <v>45</v>
      </c>
      <c r="E57" s="64">
        <v>15</v>
      </c>
      <c r="F57" s="63">
        <v>37.5</v>
      </c>
      <c r="G57" s="63">
        <v>10</v>
      </c>
      <c r="H57" s="63">
        <v>40</v>
      </c>
      <c r="I57" s="62"/>
      <c r="J57" s="60">
        <f>VLOOKUP($A16,'Date Reference'!$K$6:$L$36,2,FALSE)</f>
        <v>45201</v>
      </c>
      <c r="K57" s="64">
        <v>15</v>
      </c>
      <c r="L57" s="63">
        <v>15</v>
      </c>
      <c r="M57" s="64">
        <v>15</v>
      </c>
      <c r="N57" s="64">
        <v>15</v>
      </c>
      <c r="O57" s="63">
        <v>10</v>
      </c>
      <c r="P57" s="63">
        <v>30</v>
      </c>
      <c r="Q57" s="62"/>
      <c r="R57" s="60">
        <f>VLOOKUP($A16,'Date Reference'!$K$6:$L$36,2,FALSE)</f>
        <v>45201</v>
      </c>
      <c r="S57" s="64">
        <v>7.5</v>
      </c>
      <c r="T57" s="63">
        <v>30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45202</v>
      </c>
      <c r="C58" s="64">
        <v>15</v>
      </c>
      <c r="D58" s="63">
        <v>37.5</v>
      </c>
      <c r="E58" s="64">
        <v>15</v>
      </c>
      <c r="F58" s="63">
        <v>37.5</v>
      </c>
      <c r="G58" s="63">
        <v>10</v>
      </c>
      <c r="H58" s="63">
        <v>40</v>
      </c>
      <c r="I58" s="62"/>
      <c r="J58" s="60">
        <f>VLOOKUP($A17,'Date Reference'!$K$6:$L$36,2,FALSE)</f>
        <v>45202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30</v>
      </c>
      <c r="Q58" s="62"/>
      <c r="R58" s="60">
        <f>VLOOKUP($A17,'Date Reference'!$K$6:$L$36,2,FALSE)</f>
        <v>45202</v>
      </c>
      <c r="S58" s="64">
        <v>22.5</v>
      </c>
      <c r="T58" s="63">
        <v>37.5</v>
      </c>
      <c r="U58" s="64">
        <v>15</v>
      </c>
      <c r="V58" s="63">
        <v>30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45203</v>
      </c>
      <c r="C59" s="64">
        <v>15</v>
      </c>
      <c r="D59" s="63">
        <v>45</v>
      </c>
      <c r="E59" s="64">
        <v>15</v>
      </c>
      <c r="F59" s="63">
        <v>37.5</v>
      </c>
      <c r="G59" s="63">
        <v>20</v>
      </c>
      <c r="H59" s="63">
        <v>30</v>
      </c>
      <c r="I59" s="62"/>
      <c r="J59" s="60">
        <f>VLOOKUP($A18,'Date Reference'!$K$6:$L$36,2,FALSE)</f>
        <v>45203</v>
      </c>
      <c r="K59" s="64">
        <v>7.5</v>
      </c>
      <c r="L59" s="63">
        <v>37.5</v>
      </c>
      <c r="M59" s="64">
        <v>7.5</v>
      </c>
      <c r="N59" s="64">
        <v>22.5</v>
      </c>
      <c r="O59" s="63">
        <v>10</v>
      </c>
      <c r="P59" s="63">
        <v>30</v>
      </c>
      <c r="Q59" s="62"/>
      <c r="R59" s="60">
        <f>VLOOKUP($A18,'Date Reference'!$K$6:$L$36,2,FALSE)</f>
        <v>45203</v>
      </c>
      <c r="S59" s="64">
        <v>15</v>
      </c>
      <c r="T59" s="63">
        <v>37.5</v>
      </c>
      <c r="U59" s="64">
        <v>15</v>
      </c>
      <c r="V59" s="63">
        <v>30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45204</v>
      </c>
      <c r="C60" s="63">
        <v>15</v>
      </c>
      <c r="D60" s="63">
        <v>52.5</v>
      </c>
      <c r="E60" s="63">
        <v>15</v>
      </c>
      <c r="F60" s="63">
        <v>37.5</v>
      </c>
      <c r="G60" s="63">
        <v>10</v>
      </c>
      <c r="H60" s="63">
        <v>30</v>
      </c>
      <c r="I60" s="62"/>
      <c r="J60" s="60">
        <f>VLOOKUP($A19,'Date Reference'!$K$6:$L$36,2,FALSE)</f>
        <v>45204</v>
      </c>
      <c r="K60" s="63">
        <v>15</v>
      </c>
      <c r="L60" s="63">
        <v>22.5</v>
      </c>
      <c r="M60" s="63">
        <v>15</v>
      </c>
      <c r="N60" s="63">
        <v>22.5</v>
      </c>
      <c r="O60" s="63">
        <v>10</v>
      </c>
      <c r="P60" s="63">
        <v>30</v>
      </c>
      <c r="Q60" s="62"/>
      <c r="R60" s="60">
        <f>VLOOKUP($A19,'Date Reference'!$K$6:$L$36,2,FALSE)</f>
        <v>45204</v>
      </c>
      <c r="S60" s="63">
        <v>15</v>
      </c>
      <c r="T60" s="63">
        <v>30</v>
      </c>
      <c r="U60" s="63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45205</v>
      </c>
      <c r="C61" s="63">
        <v>15</v>
      </c>
      <c r="D61" s="63">
        <v>45</v>
      </c>
      <c r="E61" s="63">
        <v>15</v>
      </c>
      <c r="F61" s="63">
        <v>37.5</v>
      </c>
      <c r="G61" s="63">
        <v>10</v>
      </c>
      <c r="H61" s="63">
        <v>40</v>
      </c>
      <c r="I61" s="62"/>
      <c r="J61" s="60">
        <f>VLOOKUP($A20,'Date Reference'!$K$6:$L$36,2,FALSE)</f>
        <v>45205</v>
      </c>
      <c r="K61" s="63">
        <v>15</v>
      </c>
      <c r="L61" s="63">
        <v>15</v>
      </c>
      <c r="M61" s="63">
        <v>15</v>
      </c>
      <c r="N61" s="63">
        <v>15</v>
      </c>
      <c r="O61" s="63">
        <v>10</v>
      </c>
      <c r="P61" s="63">
        <v>30</v>
      </c>
      <c r="Q61" s="62"/>
      <c r="R61" s="60">
        <f>VLOOKUP($A20,'Date Reference'!$K$6:$L$36,2,FALSE)</f>
        <v>45205</v>
      </c>
      <c r="S61" s="63">
        <v>22.5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45206</v>
      </c>
      <c r="C62" s="63">
        <v>15</v>
      </c>
      <c r="D62" s="63">
        <v>45</v>
      </c>
      <c r="E62" s="63">
        <v>15</v>
      </c>
      <c r="F62" s="63">
        <v>37.5</v>
      </c>
      <c r="G62" s="63">
        <v>10</v>
      </c>
      <c r="H62" s="63">
        <v>30</v>
      </c>
      <c r="I62" s="62"/>
      <c r="J62" s="60">
        <f>VLOOKUP($A21,'Date Reference'!$K$6:$L$36,2,FALSE)</f>
        <v>45206</v>
      </c>
      <c r="K62" s="63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45206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45207</v>
      </c>
      <c r="C63" s="63">
        <v>15</v>
      </c>
      <c r="D63" s="63">
        <v>37.5</v>
      </c>
      <c r="E63" s="63">
        <v>15</v>
      </c>
      <c r="F63" s="63">
        <v>37.5</v>
      </c>
      <c r="G63" s="63">
        <v>10</v>
      </c>
      <c r="H63" s="63">
        <v>30</v>
      </c>
      <c r="I63" s="62"/>
      <c r="J63" s="60">
        <f>VLOOKUP($A22,'Date Reference'!$K$6:$L$36,2,FALSE)</f>
        <v>45207</v>
      </c>
      <c r="K63" s="63">
        <v>22.5</v>
      </c>
      <c r="L63" s="63">
        <v>15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45207</v>
      </c>
      <c r="S63" s="63">
        <v>15</v>
      </c>
      <c r="T63" s="63">
        <v>30</v>
      </c>
      <c r="U63" s="63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45208</v>
      </c>
      <c r="C64" s="63">
        <v>15</v>
      </c>
      <c r="D64" s="63">
        <v>45</v>
      </c>
      <c r="E64" s="63">
        <v>22.5</v>
      </c>
      <c r="F64" s="63">
        <v>37.5</v>
      </c>
      <c r="G64" s="63">
        <v>10</v>
      </c>
      <c r="H64" s="63">
        <v>40</v>
      </c>
      <c r="I64" s="62"/>
      <c r="J64" s="60">
        <f>VLOOKUP($A23,'Date Reference'!$K$6:$L$36,2,FALSE)</f>
        <v>45208</v>
      </c>
      <c r="K64" s="63">
        <v>15</v>
      </c>
      <c r="L64" s="63">
        <v>22.5</v>
      </c>
      <c r="M64" s="63">
        <v>15</v>
      </c>
      <c r="N64" s="63">
        <v>7.5</v>
      </c>
      <c r="O64" s="63">
        <v>10</v>
      </c>
      <c r="P64" s="63">
        <v>20</v>
      </c>
      <c r="Q64" s="62"/>
      <c r="R64" s="60">
        <f>VLOOKUP($A23,'Date Reference'!$K$6:$L$36,2,FALSE)</f>
        <v>45208</v>
      </c>
      <c r="S64" s="63">
        <v>15</v>
      </c>
      <c r="T64" s="63">
        <v>22.5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45209</v>
      </c>
      <c r="C65" s="63">
        <v>15</v>
      </c>
      <c r="D65" s="63">
        <v>45</v>
      </c>
      <c r="E65" s="63">
        <v>15</v>
      </c>
      <c r="F65" s="63">
        <v>37.5</v>
      </c>
      <c r="G65" s="63">
        <v>10</v>
      </c>
      <c r="H65" s="63">
        <v>40</v>
      </c>
      <c r="I65" s="62"/>
      <c r="J65" s="60">
        <f>VLOOKUP($A24,'Date Reference'!$K$6:$L$36,2,FALSE)</f>
        <v>45209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45209</v>
      </c>
      <c r="S65" s="63">
        <v>15</v>
      </c>
      <c r="T65" s="63">
        <v>30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45210</v>
      </c>
      <c r="C66" s="63">
        <v>15</v>
      </c>
      <c r="D66" s="63">
        <v>37.5</v>
      </c>
      <c r="E66" s="63">
        <v>15</v>
      </c>
      <c r="F66" s="63">
        <v>45</v>
      </c>
      <c r="G66" s="63">
        <v>10</v>
      </c>
      <c r="H66" s="63">
        <v>40</v>
      </c>
      <c r="I66" s="62"/>
      <c r="J66" s="60">
        <f>VLOOKUP($A25,'Date Reference'!$K$6:$L$36,2,FALSE)</f>
        <v>45210</v>
      </c>
      <c r="K66" s="63">
        <v>15</v>
      </c>
      <c r="L66" s="63">
        <v>22.5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45210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45211</v>
      </c>
      <c r="C67" s="63">
        <v>15</v>
      </c>
      <c r="D67" s="63">
        <v>37.5</v>
      </c>
      <c r="E67" s="63">
        <v>15</v>
      </c>
      <c r="F67" s="63">
        <v>37.5</v>
      </c>
      <c r="G67" s="63">
        <v>10</v>
      </c>
      <c r="H67" s="63">
        <v>30</v>
      </c>
      <c r="I67" s="62"/>
      <c r="J67" s="60">
        <f>VLOOKUP($A26,'Date Reference'!$K$6:$L$36,2,FALSE)</f>
        <v>45211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45211</v>
      </c>
      <c r="S67" s="63">
        <v>15</v>
      </c>
      <c r="T67" s="63">
        <v>22.5</v>
      </c>
      <c r="U67" s="63">
        <v>15</v>
      </c>
      <c r="V67" s="63">
        <v>22.5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45212</v>
      </c>
      <c r="C68" s="63">
        <v>15</v>
      </c>
      <c r="D68" s="63">
        <v>37.5</v>
      </c>
      <c r="E68" s="63">
        <v>15</v>
      </c>
      <c r="F68" s="63">
        <v>37.5</v>
      </c>
      <c r="G68" s="63">
        <v>10</v>
      </c>
      <c r="H68" s="63">
        <v>40</v>
      </c>
      <c r="I68" s="62"/>
      <c r="J68" s="60">
        <f>VLOOKUP($A27,'Date Reference'!$K$6:$L$36,2,FALSE)</f>
        <v>45212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30</v>
      </c>
      <c r="Q68" s="62"/>
      <c r="R68" s="60">
        <f>VLOOKUP($A27,'Date Reference'!$K$6:$L$36,2,FALSE)</f>
        <v>45212</v>
      </c>
      <c r="S68" s="63">
        <v>22.5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45213</v>
      </c>
      <c r="C69" s="63">
        <v>15</v>
      </c>
      <c r="D69" s="63">
        <v>45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45213</v>
      </c>
      <c r="K69" s="63">
        <v>15</v>
      </c>
      <c r="L69" s="63">
        <v>30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45213</v>
      </c>
      <c r="S69" s="63">
        <v>15</v>
      </c>
      <c r="T69" s="63">
        <v>30</v>
      </c>
      <c r="U69" s="63">
        <v>15</v>
      </c>
      <c r="V69" s="63">
        <v>30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45214</v>
      </c>
      <c r="C70" s="63">
        <v>15</v>
      </c>
      <c r="D70" s="63">
        <v>45</v>
      </c>
      <c r="E70" s="63">
        <v>15</v>
      </c>
      <c r="F70" s="63">
        <v>37.5</v>
      </c>
      <c r="G70" s="63">
        <v>10</v>
      </c>
      <c r="H70" s="63">
        <v>30</v>
      </c>
      <c r="I70" s="62"/>
      <c r="J70" s="60">
        <f>VLOOKUP($A29,'Date Reference'!$K$6:$L$36,2,FALSE)</f>
        <v>45214</v>
      </c>
      <c r="K70" s="63">
        <v>15</v>
      </c>
      <c r="L70" s="63">
        <v>30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45214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45215</v>
      </c>
      <c r="C71" s="63">
        <v>7.5</v>
      </c>
      <c r="D71" s="63">
        <v>45</v>
      </c>
      <c r="E71" s="63">
        <v>15</v>
      </c>
      <c r="F71" s="63">
        <v>37.5</v>
      </c>
      <c r="G71" s="63">
        <v>10</v>
      </c>
      <c r="H71" s="63">
        <v>30</v>
      </c>
      <c r="I71" s="62"/>
      <c r="J71" s="60">
        <f>VLOOKUP($A30,'Date Reference'!$K$6:$L$36,2,FALSE)</f>
        <v>45215</v>
      </c>
      <c r="K71" s="63">
        <v>15</v>
      </c>
      <c r="L71" s="63">
        <v>30</v>
      </c>
      <c r="M71" s="63">
        <v>22.5</v>
      </c>
      <c r="N71" s="63">
        <v>7.5</v>
      </c>
      <c r="O71" s="63">
        <v>10</v>
      </c>
      <c r="P71" s="63">
        <v>20</v>
      </c>
      <c r="Q71" s="62"/>
      <c r="R71" s="60">
        <f>VLOOKUP($A30,'Date Reference'!$K$6:$L$36,2,FALSE)</f>
        <v>45215</v>
      </c>
      <c r="S71" s="63">
        <v>15</v>
      </c>
      <c r="T71" s="63">
        <v>22.5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45216</v>
      </c>
      <c r="C72" s="63">
        <v>15</v>
      </c>
      <c r="D72" s="63">
        <v>45</v>
      </c>
      <c r="E72" s="63">
        <v>15</v>
      </c>
      <c r="F72" s="63">
        <v>37.5</v>
      </c>
      <c r="G72" s="63">
        <v>10</v>
      </c>
      <c r="H72" s="63">
        <v>30</v>
      </c>
      <c r="I72" s="62"/>
      <c r="J72" s="60">
        <f>VLOOKUP($A31,'Date Reference'!$K$6:$L$36,2,FALSE)</f>
        <v>45216</v>
      </c>
      <c r="K72" s="63">
        <v>15</v>
      </c>
      <c r="L72" s="63">
        <v>30</v>
      </c>
      <c r="M72" s="63">
        <v>15</v>
      </c>
      <c r="N72" s="63">
        <v>22.5</v>
      </c>
      <c r="O72" s="63">
        <v>10</v>
      </c>
      <c r="P72" s="63">
        <v>20</v>
      </c>
      <c r="Q72" s="62"/>
      <c r="R72" s="60">
        <f>VLOOKUP($A31,'Date Reference'!$K$6:$L$36,2,FALSE)</f>
        <v>45216</v>
      </c>
      <c r="S72" s="63">
        <v>22.5</v>
      </c>
      <c r="T72" s="63">
        <v>22.5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45217</v>
      </c>
      <c r="C73" s="63">
        <v>15</v>
      </c>
      <c r="D73" s="63">
        <v>45</v>
      </c>
      <c r="E73" s="63">
        <v>15</v>
      </c>
      <c r="F73" s="63">
        <v>37.5</v>
      </c>
      <c r="G73" s="63">
        <v>10</v>
      </c>
      <c r="H73" s="63">
        <v>30</v>
      </c>
      <c r="I73" s="62"/>
      <c r="J73" s="60">
        <f>VLOOKUP($A32,'Date Reference'!$K$6:$L$36,2,FALSE)</f>
        <v>45217</v>
      </c>
      <c r="K73" s="63">
        <v>15</v>
      </c>
      <c r="L73" s="63">
        <v>30</v>
      </c>
      <c r="M73" s="63">
        <v>15</v>
      </c>
      <c r="N73" s="63">
        <v>22.5</v>
      </c>
      <c r="O73" s="63">
        <v>10</v>
      </c>
      <c r="P73" s="63">
        <v>20</v>
      </c>
      <c r="Q73" s="62"/>
      <c r="R73" s="60">
        <f>VLOOKUP($A32,'Date Reference'!$K$6:$L$36,2,FALSE)</f>
        <v>45217</v>
      </c>
      <c r="S73" s="63">
        <v>15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45218</v>
      </c>
      <c r="C74" s="63">
        <v>15</v>
      </c>
      <c r="D74" s="63">
        <v>45</v>
      </c>
      <c r="E74" s="63">
        <v>15</v>
      </c>
      <c r="F74" s="63">
        <v>37.5</v>
      </c>
      <c r="G74" s="63">
        <v>10</v>
      </c>
      <c r="H74" s="63">
        <v>30</v>
      </c>
      <c r="I74" s="62"/>
      <c r="J74" s="60">
        <f>VLOOKUP($A33,'Date Reference'!$K$6:$L$36,2,FALSE)</f>
        <v>45218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45218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30</v>
      </c>
    </row>
    <row r="75" spans="2:24" x14ac:dyDescent="0.25">
      <c r="B75" s="40">
        <f>VLOOKUP($A34,'Date Reference'!$K$6:$L$36,2,FALSE)</f>
        <v>45219</v>
      </c>
      <c r="C75" s="63">
        <v>15</v>
      </c>
      <c r="D75" s="63">
        <v>45</v>
      </c>
      <c r="E75" s="63">
        <v>15</v>
      </c>
      <c r="F75" s="63">
        <v>37.5</v>
      </c>
      <c r="G75" s="63">
        <v>10</v>
      </c>
      <c r="H75" s="63">
        <v>30</v>
      </c>
      <c r="I75" s="62"/>
      <c r="J75" s="60">
        <f>VLOOKUP($A34,'Date Reference'!$K$6:$L$36,2,FALSE)</f>
        <v>45219</v>
      </c>
      <c r="K75" s="63">
        <v>22.5</v>
      </c>
      <c r="L75" s="63">
        <v>22.5</v>
      </c>
      <c r="M75" s="63">
        <v>15</v>
      </c>
      <c r="N75" s="63">
        <v>22.5</v>
      </c>
      <c r="O75" s="63">
        <v>10</v>
      </c>
      <c r="P75" s="63">
        <v>20</v>
      </c>
      <c r="Q75" s="62"/>
      <c r="R75" s="60">
        <f>VLOOKUP($A34,'Date Reference'!$K$6:$L$36,2,FALSE)</f>
        <v>45219</v>
      </c>
      <c r="S75" s="63">
        <v>22.5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45220</v>
      </c>
      <c r="C76" s="63">
        <v>15</v>
      </c>
      <c r="D76" s="63">
        <v>37.5</v>
      </c>
      <c r="E76" s="63">
        <v>15</v>
      </c>
      <c r="F76" s="63">
        <v>30</v>
      </c>
      <c r="G76" s="63">
        <v>10</v>
      </c>
      <c r="H76" s="63">
        <v>30</v>
      </c>
      <c r="I76" s="62"/>
      <c r="J76" s="60">
        <f>VLOOKUP($A35,'Date Reference'!$K$6:$L$36,2,FALSE)</f>
        <v>45220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45220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45221</v>
      </c>
      <c r="C77" s="63">
        <v>15</v>
      </c>
      <c r="D77" s="63">
        <v>37.5</v>
      </c>
      <c r="E77" s="63">
        <v>15</v>
      </c>
      <c r="F77" s="63">
        <v>37.5</v>
      </c>
      <c r="G77" s="63">
        <v>10</v>
      </c>
      <c r="H77" s="63">
        <v>30</v>
      </c>
      <c r="I77" s="62"/>
      <c r="J77" s="60">
        <f>VLOOKUP($A36,'Date Reference'!$K$6:$L$36,2,FALSE)</f>
        <v>45221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45221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45222</v>
      </c>
      <c r="C78" s="63">
        <v>15</v>
      </c>
      <c r="D78" s="63">
        <v>37.5</v>
      </c>
      <c r="E78" s="63">
        <v>15</v>
      </c>
      <c r="F78" s="63">
        <v>37.5</v>
      </c>
      <c r="G78" s="63">
        <v>10</v>
      </c>
      <c r="H78" s="63">
        <v>30</v>
      </c>
      <c r="I78" s="62"/>
      <c r="J78" s="60">
        <f>VLOOKUP($A37,'Date Reference'!$K$6:$L$36,2,FALSE)</f>
        <v>45222</v>
      </c>
      <c r="K78" s="63">
        <v>15</v>
      </c>
      <c r="L78" s="63">
        <v>30</v>
      </c>
      <c r="M78" s="63">
        <v>15</v>
      </c>
      <c r="N78" s="63">
        <v>22.5</v>
      </c>
      <c r="O78" s="63">
        <v>20</v>
      </c>
      <c r="P78" s="63">
        <v>10</v>
      </c>
      <c r="Q78" s="62"/>
      <c r="R78" s="60">
        <f>VLOOKUP($A37,'Date Reference'!$K$6:$L$36,2,FALSE)</f>
        <v>45222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45223</v>
      </c>
      <c r="C79" s="63">
        <v>15</v>
      </c>
      <c r="D79" s="63">
        <v>37.5</v>
      </c>
      <c r="E79" s="63">
        <v>15</v>
      </c>
      <c r="F79" s="63">
        <v>37.5</v>
      </c>
      <c r="G79" s="63">
        <v>20</v>
      </c>
      <c r="H79" s="63">
        <v>30</v>
      </c>
      <c r="I79" s="62"/>
      <c r="J79" s="60">
        <f>VLOOKUP($A38,'Date Reference'!$K$6:$L$36,2,FALSE)</f>
        <v>45223</v>
      </c>
      <c r="K79" s="63">
        <v>15</v>
      </c>
      <c r="L79" s="63">
        <v>30</v>
      </c>
      <c r="M79" s="63">
        <v>15</v>
      </c>
      <c r="N79" s="63">
        <v>22.5</v>
      </c>
      <c r="O79" s="63">
        <v>10</v>
      </c>
      <c r="P79" s="64">
        <v>20</v>
      </c>
      <c r="Q79" s="62"/>
      <c r="R79" s="60">
        <f>VLOOKUP($A38,'Date Reference'!$K$6:$L$36,2,FALSE)</f>
        <v>45223</v>
      </c>
      <c r="S79" s="63">
        <v>22.5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45224</v>
      </c>
      <c r="C80" s="63">
        <v>15</v>
      </c>
      <c r="D80" s="63">
        <v>45</v>
      </c>
      <c r="E80" s="63">
        <v>15</v>
      </c>
      <c r="F80" s="63">
        <v>37.5</v>
      </c>
      <c r="G80" s="63">
        <v>10</v>
      </c>
      <c r="H80" s="63">
        <v>30</v>
      </c>
      <c r="I80" s="62"/>
      <c r="J80" s="60">
        <f>VLOOKUP($A39,'Date Reference'!$K$6:$L$36,2,FALSE)</f>
        <v>45224</v>
      </c>
      <c r="K80" s="63">
        <v>15</v>
      </c>
      <c r="L80" s="63">
        <v>22.5</v>
      </c>
      <c r="M80" s="63">
        <v>22.5</v>
      </c>
      <c r="N80" s="63">
        <v>15</v>
      </c>
      <c r="O80" s="63">
        <v>10</v>
      </c>
      <c r="P80" s="64">
        <v>20</v>
      </c>
      <c r="Q80" s="62"/>
      <c r="R80" s="60">
        <f>VLOOKUP($A39,'Date Reference'!$K$6:$L$36,2,FALSE)</f>
        <v>45224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45225</v>
      </c>
      <c r="C81" s="63">
        <v>15</v>
      </c>
      <c r="D81" s="63">
        <v>37.5</v>
      </c>
      <c r="E81" s="63">
        <v>15</v>
      </c>
      <c r="F81" s="63">
        <v>37.5</v>
      </c>
      <c r="G81" s="63">
        <v>10</v>
      </c>
      <c r="H81" s="63">
        <v>30</v>
      </c>
      <c r="I81" s="62"/>
      <c r="J81" s="60">
        <f>VLOOKUP($A40,'Date Reference'!$K$6:$L$36,2,FALSE)</f>
        <v>45225</v>
      </c>
      <c r="K81" s="63">
        <v>15</v>
      </c>
      <c r="L81" s="63">
        <v>30</v>
      </c>
      <c r="M81" s="63">
        <v>15</v>
      </c>
      <c r="N81" s="63">
        <v>22.5</v>
      </c>
      <c r="O81" s="63">
        <v>10</v>
      </c>
      <c r="P81" s="64">
        <v>20</v>
      </c>
      <c r="Q81" s="62"/>
      <c r="R81" s="60">
        <f>VLOOKUP($A40,'Date Reference'!$K$6:$L$36,2,FALSE)</f>
        <v>45225</v>
      </c>
      <c r="S81" s="63">
        <v>15</v>
      </c>
      <c r="T81" s="63">
        <v>37.5</v>
      </c>
      <c r="U81" s="63">
        <v>7.5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45226</v>
      </c>
      <c r="C82" s="63">
        <v>15</v>
      </c>
      <c r="D82" s="63">
        <v>37.5</v>
      </c>
      <c r="E82" s="63">
        <v>15</v>
      </c>
      <c r="F82" s="63">
        <v>30</v>
      </c>
      <c r="G82" s="63">
        <v>10</v>
      </c>
      <c r="H82" s="63">
        <v>30</v>
      </c>
      <c r="I82" s="62"/>
      <c r="J82" s="60">
        <f>VLOOKUP($A41,'Date Reference'!$K$6:$L$36,2,FALSE)</f>
        <v>45226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45226</v>
      </c>
      <c r="S82" s="63">
        <v>22.5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45227</v>
      </c>
      <c r="C83" s="63">
        <v>15</v>
      </c>
      <c r="D83" s="63">
        <v>37.5</v>
      </c>
      <c r="E83" s="63">
        <v>15</v>
      </c>
      <c r="F83" s="63">
        <v>37.5</v>
      </c>
      <c r="G83" s="63">
        <v>20</v>
      </c>
      <c r="H83" s="63">
        <v>30</v>
      </c>
      <c r="I83" s="62"/>
      <c r="J83" s="60">
        <f>VLOOKUP($A42,'Date Reference'!$K$6:$L$36,2,FALSE)</f>
        <v>45227</v>
      </c>
      <c r="K83" s="63">
        <v>15</v>
      </c>
      <c r="L83" s="63">
        <v>22.5</v>
      </c>
      <c r="M83" s="63">
        <v>15</v>
      </c>
      <c r="N83" s="63">
        <v>7.5</v>
      </c>
      <c r="O83" s="63">
        <v>10</v>
      </c>
      <c r="P83" s="64">
        <v>20</v>
      </c>
      <c r="Q83" s="62"/>
      <c r="R83" s="60">
        <f>VLOOKUP($A42,'Date Reference'!$K$6:$L$36,2,FALSE)</f>
        <v>45227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45228</v>
      </c>
      <c r="C84" s="63">
        <v>15</v>
      </c>
      <c r="D84" s="63">
        <v>37.5</v>
      </c>
      <c r="E84" s="63">
        <v>15</v>
      </c>
      <c r="F84" s="63">
        <v>37.5</v>
      </c>
      <c r="G84" s="63">
        <v>20</v>
      </c>
      <c r="H84" s="63">
        <v>30</v>
      </c>
      <c r="I84" s="62"/>
      <c r="J84" s="60">
        <f>VLOOKUP($A43,'Date Reference'!$K$6:$L$36,2,FALSE)</f>
        <v>45228</v>
      </c>
      <c r="K84" s="63">
        <v>22.5</v>
      </c>
      <c r="L84" s="63">
        <v>15</v>
      </c>
      <c r="M84" s="63">
        <v>15</v>
      </c>
      <c r="N84" s="63">
        <v>15</v>
      </c>
      <c r="O84" s="63">
        <v>10</v>
      </c>
      <c r="P84" s="64">
        <v>20</v>
      </c>
      <c r="Q84" s="62"/>
      <c r="R84" s="60">
        <f>VLOOKUP($A43,'Date Reference'!$K$6:$L$36,2,FALSE)</f>
        <v>45228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45229</v>
      </c>
      <c r="C85" s="63">
        <v>15</v>
      </c>
      <c r="D85" s="63">
        <v>37.5</v>
      </c>
      <c r="E85" s="63">
        <v>15</v>
      </c>
      <c r="F85" s="63">
        <v>37.5</v>
      </c>
      <c r="G85" s="63">
        <v>20</v>
      </c>
      <c r="H85" s="63">
        <v>30</v>
      </c>
      <c r="I85" s="62"/>
      <c r="J85" s="60">
        <f>VLOOKUP($A44,'Date Reference'!$K$6:$L$36,2,FALSE)</f>
        <v>45229</v>
      </c>
      <c r="K85" s="63">
        <v>15</v>
      </c>
      <c r="L85" s="63">
        <v>22.5</v>
      </c>
      <c r="M85" s="63">
        <v>15</v>
      </c>
      <c r="N85" s="63">
        <v>22.5</v>
      </c>
      <c r="O85" s="63">
        <v>10</v>
      </c>
      <c r="P85" s="64">
        <v>20</v>
      </c>
      <c r="Q85" s="62"/>
      <c r="R85" s="60">
        <f>VLOOKUP($A44,'Date Reference'!$K$6:$L$36,2,FALSE)</f>
        <v>45229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45230</v>
      </c>
      <c r="C86" s="63">
        <v>15</v>
      </c>
      <c r="D86" s="63">
        <v>37.5</v>
      </c>
      <c r="E86" s="63">
        <v>15</v>
      </c>
      <c r="F86" s="63">
        <v>37.5</v>
      </c>
      <c r="G86" s="63">
        <v>10</v>
      </c>
      <c r="H86" s="63">
        <v>30</v>
      </c>
      <c r="J86" s="40">
        <f>VLOOKUP($A45,'Date Reference'!$K$6:$L$36,2,FALSE)</f>
        <v>45230</v>
      </c>
      <c r="K86" s="63">
        <v>15</v>
      </c>
      <c r="L86" s="63">
        <v>22.5</v>
      </c>
      <c r="M86" s="63">
        <v>15</v>
      </c>
      <c r="N86" s="63">
        <v>22.5</v>
      </c>
      <c r="O86" s="63">
        <v>20</v>
      </c>
      <c r="P86" s="64">
        <v>10</v>
      </c>
      <c r="R86" s="40">
        <f>VLOOKUP($A45,'Date Reference'!$K$6:$L$36,2,FALSE)</f>
        <v>45230</v>
      </c>
      <c r="S86" s="63">
        <v>15</v>
      </c>
      <c r="T86" s="63">
        <v>30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75</v>
      </c>
      <c r="C87" s="58">
        <f>SUM(C56:C86)-SUMIF($B$56:$B$86,"",C56:C86)</f>
        <v>457.5</v>
      </c>
      <c r="D87" s="58">
        <f t="shared" ref="D87:H87" si="7">SUM(D56:D86)-SUMIF($B$56:$B$86,"",D56:D86)</f>
        <v>1290</v>
      </c>
      <c r="E87" s="58">
        <f t="shared" si="7"/>
        <v>472.5</v>
      </c>
      <c r="F87" s="58">
        <f t="shared" si="7"/>
        <v>1155</v>
      </c>
      <c r="G87" s="58">
        <f t="shared" si="7"/>
        <v>360</v>
      </c>
      <c r="H87" s="58">
        <f t="shared" si="7"/>
        <v>1010</v>
      </c>
      <c r="J87" s="31" t="s">
        <v>75</v>
      </c>
      <c r="K87" s="58">
        <f>SUM(K56:K86)-SUMIF($J$56:$J$86,"",K56:K86)</f>
        <v>480</v>
      </c>
      <c r="L87" s="58">
        <f t="shared" ref="L87:P87" si="8">SUM(L56:L86)-SUMIF($J$56:$J$86,"",L56:L86)</f>
        <v>750</v>
      </c>
      <c r="M87" s="58">
        <f t="shared" si="8"/>
        <v>472.5</v>
      </c>
      <c r="N87" s="58">
        <f t="shared" si="8"/>
        <v>525</v>
      </c>
      <c r="O87" s="58">
        <f t="shared" si="8"/>
        <v>330</v>
      </c>
      <c r="P87" s="58">
        <f t="shared" si="8"/>
        <v>660</v>
      </c>
      <c r="Q87" s="4"/>
      <c r="R87" s="31" t="s">
        <v>75</v>
      </c>
      <c r="S87" s="58">
        <f>SUM(S56:S86)-SUMIF($S$56:$S$86,"",S56:S86)</f>
        <v>510</v>
      </c>
      <c r="T87" s="58">
        <f t="shared" ref="T87:X87" si="9">SUM(T56:T86)-SUMIF($S$56:$S$86,"",T56:T86)</f>
        <v>922.5</v>
      </c>
      <c r="U87" s="58">
        <f t="shared" si="9"/>
        <v>457.5</v>
      </c>
      <c r="V87" s="58">
        <f t="shared" si="9"/>
        <v>720</v>
      </c>
      <c r="W87" s="58">
        <f t="shared" si="9"/>
        <v>310</v>
      </c>
      <c r="X87" s="58">
        <f t="shared" si="9"/>
        <v>630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1" t="s">
        <v>108</v>
      </c>
      <c r="C90" s="82"/>
      <c r="D90" s="82"/>
      <c r="E90" s="82"/>
      <c r="F90" s="82"/>
      <c r="G90" s="82"/>
      <c r="H90" s="83"/>
    </row>
    <row r="91" spans="2:24" ht="15.75" thickBot="1" x14ac:dyDescent="0.3">
      <c r="B91" s="84"/>
      <c r="C91" s="85"/>
      <c r="D91" s="85"/>
      <c r="E91" s="85"/>
      <c r="F91" s="85"/>
      <c r="G91" s="85"/>
      <c r="H91" s="86"/>
    </row>
    <row r="92" spans="2:24" x14ac:dyDescent="0.25">
      <c r="B92" s="102" t="s">
        <v>98</v>
      </c>
      <c r="C92" s="102"/>
      <c r="D92" s="102"/>
      <c r="E92" s="102"/>
      <c r="F92" s="102"/>
      <c r="G92" s="102"/>
      <c r="H92" s="102"/>
      <c r="J92" s="102" t="s">
        <v>109</v>
      </c>
      <c r="K92" s="102"/>
      <c r="L92" s="102"/>
      <c r="M92" s="102"/>
      <c r="N92" s="102"/>
      <c r="O92" s="102"/>
      <c r="P92" s="102"/>
      <c r="R92" s="102" t="s">
        <v>45</v>
      </c>
      <c r="S92" s="102"/>
      <c r="T92" s="102"/>
      <c r="U92" s="102"/>
      <c r="V92" s="102"/>
      <c r="W92" s="102"/>
      <c r="X92" s="102"/>
    </row>
    <row r="93" spans="2:24" x14ac:dyDescent="0.25">
      <c r="B93" s="96"/>
      <c r="C93" s="96"/>
      <c r="D93" s="96"/>
      <c r="E93" s="96"/>
      <c r="F93" s="96"/>
      <c r="G93" s="96"/>
      <c r="H93" s="96"/>
      <c r="J93" s="96"/>
      <c r="K93" s="96"/>
      <c r="L93" s="96"/>
      <c r="M93" s="96"/>
      <c r="N93" s="96"/>
      <c r="O93" s="96"/>
      <c r="P93" s="96"/>
      <c r="R93" s="96"/>
      <c r="S93" s="96"/>
      <c r="T93" s="96"/>
      <c r="U93" s="96"/>
      <c r="V93" s="96"/>
      <c r="W93" s="96"/>
      <c r="X93" s="96"/>
    </row>
    <row r="94" spans="2:24" ht="18.75" x14ac:dyDescent="0.3">
      <c r="B94" s="3"/>
      <c r="C94" s="99" t="s">
        <v>73</v>
      </c>
      <c r="D94" s="100"/>
      <c r="E94" s="100"/>
      <c r="F94" s="100"/>
      <c r="G94" s="100"/>
      <c r="H94" s="101"/>
      <c r="J94" s="3"/>
      <c r="K94" s="99" t="s">
        <v>73</v>
      </c>
      <c r="L94" s="100"/>
      <c r="M94" s="100"/>
      <c r="N94" s="100"/>
      <c r="O94" s="100"/>
      <c r="P94" s="101"/>
      <c r="R94" s="15"/>
      <c r="S94" s="99" t="s">
        <v>73</v>
      </c>
      <c r="T94" s="100"/>
      <c r="U94" s="100"/>
      <c r="V94" s="100"/>
      <c r="W94" s="100"/>
      <c r="X94" s="101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97" t="s">
        <v>71</v>
      </c>
      <c r="D96" s="98"/>
      <c r="E96" s="97" t="s">
        <v>72</v>
      </c>
      <c r="F96" s="98"/>
      <c r="G96" s="97" t="s">
        <v>34</v>
      </c>
      <c r="H96" s="98"/>
      <c r="I96" s="34"/>
      <c r="J96" s="33" t="s">
        <v>0</v>
      </c>
      <c r="K96" s="97" t="s">
        <v>71</v>
      </c>
      <c r="L96" s="98"/>
      <c r="M96" s="97" t="s">
        <v>72</v>
      </c>
      <c r="N96" s="98"/>
      <c r="O96" s="97" t="s">
        <v>34</v>
      </c>
      <c r="P96" s="98"/>
      <c r="R96" s="33" t="s">
        <v>0</v>
      </c>
      <c r="S96" s="97" t="s">
        <v>71</v>
      </c>
      <c r="T96" s="98"/>
      <c r="U96" s="97" t="s">
        <v>72</v>
      </c>
      <c r="V96" s="98"/>
      <c r="W96" s="97" t="s">
        <v>34</v>
      </c>
      <c r="X96" s="98"/>
    </row>
    <row r="97" spans="2:24" x14ac:dyDescent="0.25">
      <c r="B97" s="40">
        <f>VLOOKUP($A15,'Date Reference'!$K$6:$L$36,2,FALSE)</f>
        <v>45200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45200</v>
      </c>
      <c r="K97" s="63">
        <v>7.5</v>
      </c>
      <c r="L97" s="64">
        <v>15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45200</v>
      </c>
      <c r="S97" s="63">
        <v>15</v>
      </c>
      <c r="T97" s="79">
        <v>75</v>
      </c>
      <c r="U97" s="64">
        <v>15</v>
      </c>
      <c r="V97" s="79">
        <v>75</v>
      </c>
      <c r="W97" s="63">
        <v>10</v>
      </c>
      <c r="X97" s="63">
        <v>70</v>
      </c>
    </row>
    <row r="98" spans="2:24" x14ac:dyDescent="0.25">
      <c r="B98" s="40">
        <f>VLOOKUP($A16,'Date Reference'!$K$6:$L$36,2,FALSE)</f>
        <v>45201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45201</v>
      </c>
      <c r="K98" s="63">
        <v>7.5</v>
      </c>
      <c r="L98" s="64">
        <v>15</v>
      </c>
      <c r="M98" s="63">
        <v>7.5</v>
      </c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45201</v>
      </c>
      <c r="S98" s="64">
        <v>7.5</v>
      </c>
      <c r="T98" s="79">
        <v>75</v>
      </c>
      <c r="U98" s="64">
        <v>7.5</v>
      </c>
      <c r="V98" s="79">
        <v>75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45202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45202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20</v>
      </c>
      <c r="Q99" s="62"/>
      <c r="R99" s="60">
        <f>VLOOKUP($A17,'Date Reference'!$K$6:$L$36,2,FALSE)</f>
        <v>45202</v>
      </c>
      <c r="S99" s="64">
        <v>15</v>
      </c>
      <c r="T99" s="79">
        <v>75</v>
      </c>
      <c r="U99" s="64">
        <v>15</v>
      </c>
      <c r="V99" s="79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45203</v>
      </c>
      <c r="C100" s="63">
        <v>7.5</v>
      </c>
      <c r="D100" s="64">
        <v>15</v>
      </c>
      <c r="E100" s="63">
        <v>15</v>
      </c>
      <c r="F100" s="64">
        <v>7.5</v>
      </c>
      <c r="G100" s="63">
        <v>10</v>
      </c>
      <c r="H100" s="63">
        <v>10</v>
      </c>
      <c r="I100" s="62"/>
      <c r="J100" s="60">
        <f>VLOOKUP($A18,'Date Reference'!$K$6:$L$36,2,FALSE)</f>
        <v>45203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20</v>
      </c>
      <c r="Q100" s="62"/>
      <c r="R100" s="60">
        <f>VLOOKUP($A18,'Date Reference'!$K$6:$L$36,2,FALSE)</f>
        <v>45203</v>
      </c>
      <c r="S100" s="63">
        <v>7.5</v>
      </c>
      <c r="T100" s="79">
        <v>75</v>
      </c>
      <c r="U100" s="63">
        <v>15</v>
      </c>
      <c r="V100" s="79">
        <v>82.5</v>
      </c>
      <c r="W100" s="63">
        <v>10</v>
      </c>
      <c r="X100" s="63">
        <v>70</v>
      </c>
    </row>
    <row r="101" spans="2:24" x14ac:dyDescent="0.25">
      <c r="B101" s="40">
        <f>VLOOKUP($A19,'Date Reference'!$K$6:$L$36,2,FALSE)</f>
        <v>45204</v>
      </c>
      <c r="C101" s="63">
        <v>7.5</v>
      </c>
      <c r="D101" s="64">
        <v>15</v>
      </c>
      <c r="E101" s="63">
        <v>15</v>
      </c>
      <c r="F101" s="64">
        <v>7.5</v>
      </c>
      <c r="G101" s="63">
        <v>10</v>
      </c>
      <c r="H101" s="63">
        <v>10</v>
      </c>
      <c r="I101" s="62"/>
      <c r="J101" s="60">
        <f>VLOOKUP($A19,'Date Reference'!$K$6:$L$36,2,FALSE)</f>
        <v>45204</v>
      </c>
      <c r="K101" s="63">
        <v>7.5</v>
      </c>
      <c r="L101" s="63">
        <v>15</v>
      </c>
      <c r="M101" s="63">
        <v>7.5</v>
      </c>
      <c r="N101" s="63">
        <v>7.5</v>
      </c>
      <c r="O101" s="63">
        <v>10</v>
      </c>
      <c r="P101" s="63">
        <v>10</v>
      </c>
      <c r="Q101" s="62"/>
      <c r="R101" s="60">
        <f>VLOOKUP($A19,'Date Reference'!$K$6:$L$36,2,FALSE)</f>
        <v>45204</v>
      </c>
      <c r="S101" s="63">
        <v>15</v>
      </c>
      <c r="T101" s="1">
        <v>75</v>
      </c>
      <c r="U101" s="63">
        <v>15</v>
      </c>
      <c r="V101" s="1">
        <v>82.5</v>
      </c>
      <c r="W101" s="63">
        <v>10</v>
      </c>
      <c r="X101" s="63">
        <v>70</v>
      </c>
    </row>
    <row r="102" spans="2:24" x14ac:dyDescent="0.25">
      <c r="B102" s="40">
        <f>VLOOKUP($A20,'Date Reference'!$K$6:$L$36,2,FALSE)</f>
        <v>45205</v>
      </c>
      <c r="C102" s="63">
        <v>7.5</v>
      </c>
      <c r="D102" s="64">
        <v>15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45205</v>
      </c>
      <c r="K102" s="63">
        <v>7.5</v>
      </c>
      <c r="L102" s="63">
        <v>15</v>
      </c>
      <c r="M102" s="63">
        <v>7.5</v>
      </c>
      <c r="N102" s="63">
        <v>15</v>
      </c>
      <c r="O102" s="63">
        <v>10</v>
      </c>
      <c r="P102" s="63">
        <v>10</v>
      </c>
      <c r="Q102" s="62"/>
      <c r="R102" s="60">
        <f>VLOOKUP($A20,'Date Reference'!$K$6:$L$36,2,FALSE)</f>
        <v>45205</v>
      </c>
      <c r="S102" s="63">
        <v>15</v>
      </c>
      <c r="T102" s="79">
        <v>75</v>
      </c>
      <c r="U102" s="63">
        <v>15</v>
      </c>
      <c r="V102" s="1">
        <v>75</v>
      </c>
      <c r="W102" s="63">
        <v>10</v>
      </c>
      <c r="X102" s="63">
        <v>70</v>
      </c>
    </row>
    <row r="103" spans="2:24" x14ac:dyDescent="0.25">
      <c r="B103" s="40">
        <f>VLOOKUP($A21,'Date Reference'!$K$6:$L$36,2,FALSE)</f>
        <v>45206</v>
      </c>
      <c r="C103" s="63">
        <v>15</v>
      </c>
      <c r="D103" s="64">
        <v>7.5</v>
      </c>
      <c r="E103" s="63">
        <v>15</v>
      </c>
      <c r="F103" s="64">
        <v>7.5</v>
      </c>
      <c r="G103" s="63">
        <v>10</v>
      </c>
      <c r="H103" s="63">
        <v>10</v>
      </c>
      <c r="I103" s="62"/>
      <c r="J103" s="60">
        <f>VLOOKUP($A21,'Date Reference'!$K$6:$L$36,2,FALSE)</f>
        <v>45206</v>
      </c>
      <c r="K103" s="63">
        <v>15</v>
      </c>
      <c r="L103" s="63">
        <v>7.5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45206</v>
      </c>
      <c r="S103" s="63">
        <v>7.5</v>
      </c>
      <c r="T103" s="1">
        <v>75</v>
      </c>
      <c r="U103" s="63">
        <v>7.5</v>
      </c>
      <c r="V103" s="1">
        <v>75</v>
      </c>
      <c r="W103" s="63">
        <v>10</v>
      </c>
      <c r="X103" s="63">
        <v>70</v>
      </c>
    </row>
    <row r="104" spans="2:24" x14ac:dyDescent="0.25">
      <c r="B104" s="40">
        <f>VLOOKUP($A22,'Date Reference'!$K$6:$L$36,2,FALSE)</f>
        <v>45207</v>
      </c>
      <c r="C104" s="63">
        <v>15</v>
      </c>
      <c r="D104" s="64">
        <v>7.5</v>
      </c>
      <c r="E104" s="63">
        <v>7.5</v>
      </c>
      <c r="F104" s="64">
        <v>7.5</v>
      </c>
      <c r="G104" s="63">
        <v>10</v>
      </c>
      <c r="H104" s="63">
        <v>10</v>
      </c>
      <c r="I104" s="62"/>
      <c r="J104" s="60">
        <f>VLOOKUP($A22,'Date Reference'!$K$6:$L$36,2,FALSE)</f>
        <v>45207</v>
      </c>
      <c r="K104" s="63">
        <v>7.5</v>
      </c>
      <c r="L104" s="63">
        <v>22.5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45207</v>
      </c>
      <c r="S104" s="63">
        <v>7.5</v>
      </c>
      <c r="T104" s="1">
        <v>82.5</v>
      </c>
      <c r="U104" s="63">
        <v>15</v>
      </c>
      <c r="V104" s="79">
        <v>75</v>
      </c>
      <c r="W104" s="63">
        <v>10</v>
      </c>
      <c r="X104" s="63">
        <v>70</v>
      </c>
    </row>
    <row r="105" spans="2:24" x14ac:dyDescent="0.25">
      <c r="B105" s="40">
        <f>VLOOKUP($A23,'Date Reference'!$K$6:$L$36,2,FALSE)</f>
        <v>45208</v>
      </c>
      <c r="C105" s="63">
        <v>15</v>
      </c>
      <c r="D105" s="64">
        <v>7.5</v>
      </c>
      <c r="E105" s="63">
        <v>7.5</v>
      </c>
      <c r="F105" s="64">
        <v>7.5</v>
      </c>
      <c r="G105" s="63">
        <v>10</v>
      </c>
      <c r="H105" s="63">
        <v>10</v>
      </c>
      <c r="I105" s="62"/>
      <c r="J105" s="60">
        <f>VLOOKUP($A23,'Date Reference'!$K$6:$L$36,2,FALSE)</f>
        <v>45208</v>
      </c>
      <c r="K105" s="63">
        <v>7.5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45208</v>
      </c>
      <c r="S105" s="63">
        <v>7.5</v>
      </c>
      <c r="T105" s="79">
        <v>75</v>
      </c>
      <c r="U105" s="63">
        <v>7.5</v>
      </c>
      <c r="V105" s="1">
        <v>75</v>
      </c>
      <c r="W105" s="63">
        <v>10</v>
      </c>
      <c r="X105" s="63">
        <v>70</v>
      </c>
    </row>
    <row r="106" spans="2:24" x14ac:dyDescent="0.25">
      <c r="B106" s="40">
        <f>VLOOKUP($A24,'Date Reference'!$K$6:$L$36,2,FALSE)</f>
        <v>45209</v>
      </c>
      <c r="C106" s="63">
        <v>7.5</v>
      </c>
      <c r="D106" s="64">
        <v>15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45209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45209</v>
      </c>
      <c r="S106" s="63">
        <v>22.5</v>
      </c>
      <c r="T106" s="1">
        <v>67.5</v>
      </c>
      <c r="U106" s="63">
        <v>15</v>
      </c>
      <c r="V106" s="1">
        <v>75</v>
      </c>
      <c r="W106" s="63">
        <v>10</v>
      </c>
      <c r="X106" s="63">
        <v>70</v>
      </c>
    </row>
    <row r="107" spans="2:24" x14ac:dyDescent="0.25">
      <c r="B107" s="40">
        <f>VLOOKUP($A25,'Date Reference'!$K$6:$L$36,2,FALSE)</f>
        <v>45210</v>
      </c>
      <c r="C107" s="63">
        <v>7.5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45210</v>
      </c>
      <c r="K107" s="63">
        <v>15</v>
      </c>
      <c r="L107" s="63">
        <v>15</v>
      </c>
      <c r="M107" s="63">
        <v>7.5</v>
      </c>
      <c r="N107" s="63">
        <v>15</v>
      </c>
      <c r="O107" s="63">
        <v>10</v>
      </c>
      <c r="P107" s="63">
        <v>10</v>
      </c>
      <c r="Q107" s="62"/>
      <c r="R107" s="60">
        <f>VLOOKUP($A25,'Date Reference'!$K$6:$L$36,2,FALSE)</f>
        <v>45210</v>
      </c>
      <c r="S107" s="63">
        <v>15</v>
      </c>
      <c r="T107" s="1">
        <v>67.5</v>
      </c>
      <c r="U107" s="63">
        <v>15</v>
      </c>
      <c r="V107" s="1">
        <v>75</v>
      </c>
      <c r="W107" s="63">
        <v>10</v>
      </c>
      <c r="X107" s="63">
        <v>70</v>
      </c>
    </row>
    <row r="108" spans="2:24" x14ac:dyDescent="0.25">
      <c r="B108" s="40">
        <f>VLOOKUP($A26,'Date Reference'!$K$6:$L$36,2,FALSE)</f>
        <v>45211</v>
      </c>
      <c r="C108" s="63">
        <v>15</v>
      </c>
      <c r="D108" s="64">
        <v>7.5</v>
      </c>
      <c r="E108" s="63">
        <v>15</v>
      </c>
      <c r="F108" s="64">
        <v>7.5</v>
      </c>
      <c r="G108" s="63">
        <v>10</v>
      </c>
      <c r="H108" s="63">
        <v>10</v>
      </c>
      <c r="I108" s="62"/>
      <c r="J108" s="60">
        <f>VLOOKUP($A26,'Date Reference'!$K$6:$L$36,2,FALSE)</f>
        <v>45211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45211</v>
      </c>
      <c r="S108" s="63">
        <v>15</v>
      </c>
      <c r="T108" s="1">
        <v>75</v>
      </c>
      <c r="U108" s="63">
        <v>15</v>
      </c>
      <c r="V108" s="1">
        <v>75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45212</v>
      </c>
      <c r="C109" s="63">
        <v>15</v>
      </c>
      <c r="D109" s="64">
        <v>0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45212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45212</v>
      </c>
      <c r="S109" s="63">
        <v>15</v>
      </c>
      <c r="T109" s="1">
        <v>67.5</v>
      </c>
      <c r="U109" s="63">
        <v>15</v>
      </c>
      <c r="V109" s="1">
        <v>67.5</v>
      </c>
      <c r="W109" s="63">
        <v>10</v>
      </c>
      <c r="X109" s="63">
        <v>70</v>
      </c>
    </row>
    <row r="110" spans="2:24" x14ac:dyDescent="0.25">
      <c r="B110" s="40">
        <f>VLOOKUP($A28,'Date Reference'!$K$6:$L$36,2,FALSE)</f>
        <v>45213</v>
      </c>
      <c r="C110" s="63">
        <v>22.5</v>
      </c>
      <c r="D110" s="64">
        <v>0</v>
      </c>
      <c r="E110" s="63">
        <v>15</v>
      </c>
      <c r="F110" s="64">
        <v>7.5</v>
      </c>
      <c r="G110" s="63">
        <v>10</v>
      </c>
      <c r="H110" s="63">
        <v>10</v>
      </c>
      <c r="I110" s="62"/>
      <c r="J110" s="60">
        <f>VLOOKUP($A28,'Date Reference'!$K$6:$L$36,2,FALSE)</f>
        <v>45213</v>
      </c>
      <c r="K110" s="63">
        <v>7.5</v>
      </c>
      <c r="L110" s="63">
        <v>15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45213</v>
      </c>
      <c r="S110" s="63">
        <v>15</v>
      </c>
      <c r="T110" s="1">
        <v>67.5</v>
      </c>
      <c r="U110" s="63">
        <v>7.5</v>
      </c>
      <c r="V110" s="1">
        <v>82.5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45214</v>
      </c>
      <c r="C111" s="63">
        <v>7.5</v>
      </c>
      <c r="D111" s="64">
        <v>15</v>
      </c>
      <c r="E111" s="63">
        <v>15</v>
      </c>
      <c r="F111" s="64">
        <v>7.5</v>
      </c>
      <c r="G111" s="63">
        <v>10</v>
      </c>
      <c r="H111" s="63">
        <v>10</v>
      </c>
      <c r="I111" s="62"/>
      <c r="J111" s="60">
        <f>VLOOKUP($A29,'Date Reference'!$K$6:$L$36,2,FALSE)</f>
        <v>45214</v>
      </c>
      <c r="K111" s="63">
        <v>15</v>
      </c>
      <c r="L111" s="63">
        <v>7.5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45214</v>
      </c>
      <c r="S111" s="63">
        <v>15</v>
      </c>
      <c r="T111" s="79">
        <v>75</v>
      </c>
      <c r="U111" s="63">
        <v>15</v>
      </c>
      <c r="V111" s="79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45215</v>
      </c>
      <c r="C112" s="63">
        <v>7.5</v>
      </c>
      <c r="D112" s="64">
        <v>15</v>
      </c>
      <c r="E112" s="63">
        <v>15</v>
      </c>
      <c r="F112" s="64">
        <v>7.5</v>
      </c>
      <c r="G112" s="63">
        <v>10</v>
      </c>
      <c r="H112" s="63">
        <v>10</v>
      </c>
      <c r="I112" s="62"/>
      <c r="J112" s="60">
        <f>VLOOKUP($A30,'Date Reference'!$K$6:$L$36,2,FALSE)</f>
        <v>45215</v>
      </c>
      <c r="K112" s="63">
        <v>15</v>
      </c>
      <c r="L112" s="63">
        <v>7.5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45215</v>
      </c>
      <c r="S112" s="63">
        <v>15</v>
      </c>
      <c r="T112" s="1">
        <v>67.5</v>
      </c>
      <c r="U112" s="63">
        <v>7.5</v>
      </c>
      <c r="V112" s="1">
        <v>75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45216</v>
      </c>
      <c r="C113" s="63">
        <v>15</v>
      </c>
      <c r="D113" s="64">
        <v>7.5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45216</v>
      </c>
      <c r="K113" s="63">
        <v>15</v>
      </c>
      <c r="L113" s="63">
        <v>7.5</v>
      </c>
      <c r="M113" s="63">
        <v>15</v>
      </c>
      <c r="N113" s="63">
        <v>7.5</v>
      </c>
      <c r="O113" s="63">
        <v>10</v>
      </c>
      <c r="P113" s="63">
        <v>20</v>
      </c>
      <c r="Q113" s="62"/>
      <c r="R113" s="60">
        <f>VLOOKUP($A31,'Date Reference'!$K$6:$L$36,2,FALSE)</f>
        <v>45216</v>
      </c>
      <c r="S113" s="63">
        <v>15</v>
      </c>
      <c r="T113" s="1">
        <v>75</v>
      </c>
      <c r="U113" s="63">
        <v>15</v>
      </c>
      <c r="V113" s="1">
        <v>67.5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45217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20</v>
      </c>
      <c r="I114" s="62"/>
      <c r="J114" s="60">
        <f>VLOOKUP($A32,'Date Reference'!$K$6:$L$36,2,FALSE)</f>
        <v>45217</v>
      </c>
      <c r="K114" s="63">
        <v>15</v>
      </c>
      <c r="L114" s="63">
        <v>7.5</v>
      </c>
      <c r="M114" s="63">
        <v>7.5</v>
      </c>
      <c r="N114" s="63">
        <v>15</v>
      </c>
      <c r="O114" s="63">
        <v>10</v>
      </c>
      <c r="P114" s="63">
        <v>20</v>
      </c>
      <c r="Q114" s="62"/>
      <c r="R114" s="60">
        <f>VLOOKUP($A32,'Date Reference'!$K$6:$L$36,2,FALSE)</f>
        <v>45217</v>
      </c>
      <c r="S114" s="63">
        <v>15</v>
      </c>
      <c r="T114" s="1">
        <v>75</v>
      </c>
      <c r="U114" s="63">
        <v>15</v>
      </c>
      <c r="V114" s="1">
        <v>75</v>
      </c>
      <c r="W114" s="63">
        <v>10</v>
      </c>
      <c r="X114" s="63">
        <v>70</v>
      </c>
    </row>
    <row r="115" spans="2:24" x14ac:dyDescent="0.25">
      <c r="B115" s="40">
        <f>VLOOKUP($A33,'Date Reference'!$K$6:$L$36,2,FALSE)</f>
        <v>45218</v>
      </c>
      <c r="C115" s="63">
        <v>15</v>
      </c>
      <c r="D115" s="64">
        <v>7.5</v>
      </c>
      <c r="E115" s="63">
        <v>15</v>
      </c>
      <c r="F115" s="64">
        <v>7.5</v>
      </c>
      <c r="G115" s="63">
        <v>10</v>
      </c>
      <c r="H115" s="63">
        <v>20</v>
      </c>
      <c r="I115" s="62"/>
      <c r="J115" s="60">
        <f>VLOOKUP($A33,'Date Reference'!$K$6:$L$36,2,FALSE)</f>
        <v>45218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20</v>
      </c>
      <c r="Q115" s="62"/>
      <c r="R115" s="60">
        <f>VLOOKUP($A33,'Date Reference'!$K$6:$L$36,2,FALSE)</f>
        <v>45218</v>
      </c>
      <c r="S115" s="63">
        <v>15</v>
      </c>
      <c r="T115" s="1">
        <v>67.5</v>
      </c>
      <c r="U115" s="63">
        <v>15</v>
      </c>
      <c r="V115" s="1">
        <v>75</v>
      </c>
      <c r="W115" s="63">
        <v>10</v>
      </c>
      <c r="X115" s="63">
        <v>70</v>
      </c>
    </row>
    <row r="116" spans="2:24" x14ac:dyDescent="0.25">
      <c r="B116" s="40">
        <f>VLOOKUP($A34,'Date Reference'!$K$6:$L$36,2,FALSE)</f>
        <v>45219</v>
      </c>
      <c r="C116" s="63">
        <v>15</v>
      </c>
      <c r="D116" s="64">
        <v>7.5</v>
      </c>
      <c r="E116" s="63">
        <v>15</v>
      </c>
      <c r="F116" s="64">
        <v>7.5</v>
      </c>
      <c r="G116" s="63">
        <v>10</v>
      </c>
      <c r="H116" s="63">
        <v>10</v>
      </c>
      <c r="I116" s="62"/>
      <c r="J116" s="60">
        <f>VLOOKUP($A34,'Date Reference'!$K$6:$L$36,2,FALSE)</f>
        <v>45219</v>
      </c>
      <c r="K116" s="63">
        <v>7.5</v>
      </c>
      <c r="L116" s="63">
        <v>15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45219</v>
      </c>
      <c r="S116" s="63">
        <v>15</v>
      </c>
      <c r="T116" s="79">
        <v>75</v>
      </c>
      <c r="U116" s="63">
        <v>15</v>
      </c>
      <c r="V116" s="1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45220</v>
      </c>
      <c r="C117" s="63">
        <v>7.5</v>
      </c>
      <c r="D117" s="64">
        <v>15</v>
      </c>
      <c r="E117" s="63">
        <v>15</v>
      </c>
      <c r="F117" s="64">
        <v>7.5</v>
      </c>
      <c r="G117" s="63">
        <v>10</v>
      </c>
      <c r="H117" s="63">
        <v>10</v>
      </c>
      <c r="I117" s="62"/>
      <c r="J117" s="60">
        <f>VLOOKUP($A35,'Date Reference'!$K$6:$L$36,2,FALSE)</f>
        <v>45220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45220</v>
      </c>
      <c r="S117" s="63">
        <v>15</v>
      </c>
      <c r="T117" s="1">
        <v>75</v>
      </c>
      <c r="U117" s="63">
        <v>15</v>
      </c>
      <c r="V117" s="1">
        <v>82.5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45221</v>
      </c>
      <c r="C118" s="63">
        <v>15</v>
      </c>
      <c r="D118" s="64">
        <v>7.5</v>
      </c>
      <c r="E118" s="63">
        <v>15</v>
      </c>
      <c r="F118" s="64">
        <v>7.5</v>
      </c>
      <c r="G118" s="63">
        <v>10</v>
      </c>
      <c r="H118" s="63">
        <v>10</v>
      </c>
      <c r="I118" s="62"/>
      <c r="J118" s="60">
        <f>VLOOKUP($A36,'Date Reference'!$K$6:$L$36,2,FALSE)</f>
        <v>45221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45221</v>
      </c>
      <c r="S118" s="63">
        <v>7.5</v>
      </c>
      <c r="T118" s="79">
        <v>82.5</v>
      </c>
      <c r="U118" s="63">
        <v>7.5</v>
      </c>
      <c r="V118" s="1">
        <v>82.5</v>
      </c>
      <c r="W118" s="63">
        <v>10</v>
      </c>
      <c r="X118" s="63">
        <v>70</v>
      </c>
    </row>
    <row r="119" spans="2:24" x14ac:dyDescent="0.25">
      <c r="B119" s="40">
        <f>VLOOKUP($A37,'Date Reference'!$K$6:$L$36,2,FALSE)</f>
        <v>45222</v>
      </c>
      <c r="C119" s="63">
        <v>7.5</v>
      </c>
      <c r="D119" s="64">
        <v>15</v>
      </c>
      <c r="E119" s="63">
        <v>15</v>
      </c>
      <c r="F119" s="64">
        <v>7.5</v>
      </c>
      <c r="G119" s="63">
        <v>10</v>
      </c>
      <c r="H119" s="63">
        <v>20</v>
      </c>
      <c r="I119" s="62"/>
      <c r="J119" s="60">
        <f>VLOOKUP($A37,'Date Reference'!$K$6:$L$36,2,FALSE)</f>
        <v>45222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10</v>
      </c>
      <c r="Q119" s="62"/>
      <c r="R119" s="60">
        <f>VLOOKUP($A37,'Date Reference'!$K$6:$L$36,2,FALSE)</f>
        <v>45222</v>
      </c>
      <c r="S119" s="63">
        <v>15</v>
      </c>
      <c r="T119" s="1">
        <v>75</v>
      </c>
      <c r="U119" s="63">
        <v>15</v>
      </c>
      <c r="V119" s="1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45223</v>
      </c>
      <c r="C120" s="63">
        <v>15</v>
      </c>
      <c r="D120" s="64">
        <v>7.5</v>
      </c>
      <c r="E120" s="63">
        <v>7.5</v>
      </c>
      <c r="F120" s="64">
        <v>7.5</v>
      </c>
      <c r="G120" s="63">
        <v>10</v>
      </c>
      <c r="H120" s="63">
        <v>10</v>
      </c>
      <c r="I120" s="62"/>
      <c r="J120" s="60">
        <f>VLOOKUP($A38,'Date Reference'!$K$6:$L$36,2,FALSE)</f>
        <v>45223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45223</v>
      </c>
      <c r="S120" s="63">
        <v>15</v>
      </c>
      <c r="T120" s="1">
        <v>75</v>
      </c>
      <c r="U120" s="63">
        <v>15</v>
      </c>
      <c r="V120" s="1">
        <v>75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45224</v>
      </c>
      <c r="C121" s="63">
        <v>15</v>
      </c>
      <c r="D121" s="64">
        <v>7.5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45224</v>
      </c>
      <c r="K121" s="63">
        <v>7.5</v>
      </c>
      <c r="L121" s="63">
        <v>15</v>
      </c>
      <c r="M121" s="63">
        <v>7.5</v>
      </c>
      <c r="N121" s="63">
        <v>15</v>
      </c>
      <c r="O121" s="63">
        <v>10</v>
      </c>
      <c r="P121" s="63">
        <v>10</v>
      </c>
      <c r="Q121" s="62"/>
      <c r="R121" s="60">
        <f>VLOOKUP($A39,'Date Reference'!$K$6:$L$36,2,FALSE)</f>
        <v>45224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70</v>
      </c>
    </row>
    <row r="122" spans="2:24" x14ac:dyDescent="0.25">
      <c r="B122" s="40">
        <f>VLOOKUP($A40,'Date Reference'!$K$6:$L$36,2,FALSE)</f>
        <v>45225</v>
      </c>
      <c r="C122" s="63">
        <v>15</v>
      </c>
      <c r="D122" s="64">
        <v>7.5</v>
      </c>
      <c r="E122" s="63">
        <v>22.5</v>
      </c>
      <c r="F122" s="64">
        <v>7.5</v>
      </c>
      <c r="G122" s="63">
        <v>10</v>
      </c>
      <c r="H122" s="63">
        <v>10</v>
      </c>
      <c r="I122" s="62"/>
      <c r="J122" s="60">
        <f>VLOOKUP($A40,'Date Reference'!$K$6:$L$36,2,FALSE)</f>
        <v>45225</v>
      </c>
      <c r="K122" s="63">
        <v>7.5</v>
      </c>
      <c r="L122" s="63">
        <v>15</v>
      </c>
      <c r="M122" s="63">
        <v>7.5</v>
      </c>
      <c r="N122" s="63">
        <v>7.5</v>
      </c>
      <c r="O122" s="63">
        <v>10</v>
      </c>
      <c r="P122" s="63">
        <v>10</v>
      </c>
      <c r="Q122" s="62"/>
      <c r="R122" s="60">
        <f>VLOOKUP($A40,'Date Reference'!$K$6:$L$36,2,FALSE)</f>
        <v>45225</v>
      </c>
      <c r="S122" s="63">
        <v>15</v>
      </c>
      <c r="T122" s="79">
        <v>75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45226</v>
      </c>
      <c r="C123" s="63">
        <v>15</v>
      </c>
      <c r="D123" s="64">
        <v>7.5</v>
      </c>
      <c r="E123" s="63">
        <v>22.5</v>
      </c>
      <c r="F123" s="64">
        <v>0</v>
      </c>
      <c r="G123" s="63">
        <v>10</v>
      </c>
      <c r="H123" s="63">
        <v>10</v>
      </c>
      <c r="I123" s="62"/>
      <c r="J123" s="60">
        <f>VLOOKUP($A41,'Date Reference'!$K$6:$L$36,2,FALSE)</f>
        <v>45226</v>
      </c>
      <c r="K123" s="63">
        <v>15</v>
      </c>
      <c r="L123" s="63">
        <v>7.5</v>
      </c>
      <c r="M123" s="63">
        <v>7.5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45226</v>
      </c>
      <c r="S123" s="63">
        <v>7.5</v>
      </c>
      <c r="T123" s="1">
        <v>82.5</v>
      </c>
      <c r="U123" s="63">
        <v>15</v>
      </c>
      <c r="V123" s="1">
        <v>75</v>
      </c>
      <c r="W123" s="63">
        <v>10</v>
      </c>
      <c r="X123" s="63">
        <v>90</v>
      </c>
    </row>
    <row r="124" spans="2:24" x14ac:dyDescent="0.25">
      <c r="B124" s="40">
        <f>VLOOKUP($A42,'Date Reference'!$K$6:$L$36,2,FALSE)</f>
        <v>45227</v>
      </c>
      <c r="C124" s="63">
        <v>7.5</v>
      </c>
      <c r="D124" s="64">
        <v>15</v>
      </c>
      <c r="E124" s="63">
        <v>30</v>
      </c>
      <c r="F124" s="64">
        <v>0</v>
      </c>
      <c r="G124" s="63">
        <v>10</v>
      </c>
      <c r="H124" s="63">
        <v>10</v>
      </c>
      <c r="I124" s="62"/>
      <c r="J124" s="60">
        <f>VLOOKUP($A42,'Date Reference'!$K$6:$L$36,2,FALSE)</f>
        <v>45227</v>
      </c>
      <c r="K124" s="63">
        <v>7.5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45227</v>
      </c>
      <c r="S124" s="63">
        <v>15</v>
      </c>
      <c r="T124" s="1">
        <v>75</v>
      </c>
      <c r="U124" s="63">
        <v>7.5</v>
      </c>
      <c r="V124" s="1">
        <v>75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45228</v>
      </c>
      <c r="C125" s="63">
        <v>15</v>
      </c>
      <c r="D125" s="64">
        <v>7.5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45228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10</v>
      </c>
      <c r="Q125" s="62"/>
      <c r="R125" s="60">
        <f>VLOOKUP($A43,'Date Reference'!$K$6:$L$36,2,FALSE)</f>
        <v>45228</v>
      </c>
      <c r="S125" s="63">
        <v>15</v>
      </c>
      <c r="T125" s="79">
        <v>67.5</v>
      </c>
      <c r="U125" s="63">
        <v>15</v>
      </c>
      <c r="V125" s="1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45229</v>
      </c>
      <c r="C126" s="63">
        <v>7.5</v>
      </c>
      <c r="D126" s="64">
        <v>15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45229</v>
      </c>
      <c r="K126" s="63">
        <v>7.5</v>
      </c>
      <c r="L126" s="63">
        <v>15</v>
      </c>
      <c r="M126" s="63">
        <v>7.5</v>
      </c>
      <c r="N126" s="63">
        <v>7.5</v>
      </c>
      <c r="O126" s="63">
        <v>10</v>
      </c>
      <c r="P126" s="63">
        <v>10</v>
      </c>
      <c r="Q126" s="62"/>
      <c r="R126" s="60">
        <f>VLOOKUP($A44,'Date Reference'!$K$6:$L$36,2,FALSE)</f>
        <v>45229</v>
      </c>
      <c r="S126" s="63">
        <v>15</v>
      </c>
      <c r="T126" s="1">
        <v>60</v>
      </c>
      <c r="U126" s="63">
        <v>15</v>
      </c>
      <c r="V126" s="1">
        <v>60</v>
      </c>
      <c r="W126" s="63">
        <v>10</v>
      </c>
      <c r="X126" s="63">
        <v>80</v>
      </c>
    </row>
    <row r="127" spans="2:24" ht="15.75" thickBot="1" x14ac:dyDescent="0.3">
      <c r="B127" s="40">
        <f>VLOOKUP($A45,'Date Reference'!$K$6:$L$36,2,FALSE)</f>
        <v>45230</v>
      </c>
      <c r="C127" s="63">
        <v>7.5</v>
      </c>
      <c r="D127" s="63">
        <v>15</v>
      </c>
      <c r="E127" s="63">
        <v>7.5</v>
      </c>
      <c r="F127" s="63">
        <v>15</v>
      </c>
      <c r="G127" s="63">
        <v>10</v>
      </c>
      <c r="H127" s="63">
        <v>10</v>
      </c>
      <c r="I127" s="62"/>
      <c r="J127" s="60">
        <f>VLOOKUP($A45,'Date Reference'!$K$6:$L$36,2,FALSE)</f>
        <v>45230</v>
      </c>
      <c r="K127" s="63">
        <v>15</v>
      </c>
      <c r="L127" s="63">
        <v>7.5</v>
      </c>
      <c r="M127" s="63">
        <v>7.5</v>
      </c>
      <c r="N127" s="63">
        <v>15</v>
      </c>
      <c r="O127" s="63">
        <v>10</v>
      </c>
      <c r="P127" s="63">
        <v>10</v>
      </c>
      <c r="Q127" s="62"/>
      <c r="R127" s="60">
        <f>VLOOKUP($A45,'Date Reference'!$K$6:$L$36,2,FALSE)</f>
        <v>45230</v>
      </c>
      <c r="S127" s="63">
        <v>15</v>
      </c>
      <c r="T127" s="1">
        <v>67.5</v>
      </c>
      <c r="U127" s="63">
        <v>15</v>
      </c>
      <c r="V127" s="1">
        <v>67.5</v>
      </c>
      <c r="W127" s="63">
        <v>10</v>
      </c>
      <c r="X127" s="63">
        <v>80</v>
      </c>
    </row>
    <row r="128" spans="2:24" ht="16.5" thickBot="1" x14ac:dyDescent="0.3">
      <c r="B128" s="31" t="s">
        <v>75</v>
      </c>
      <c r="C128" s="58">
        <f>SUM(C97:C127)-SUMIF($B$97:$B$127,"",C97:C127)</f>
        <v>352.5</v>
      </c>
      <c r="D128" s="58">
        <f t="shared" ref="D128:H128" si="10">SUM(D97:D127)-SUMIF($B$97:$B$127,"",D97:D127)</f>
        <v>337.5</v>
      </c>
      <c r="E128" s="58">
        <f t="shared" si="10"/>
        <v>375</v>
      </c>
      <c r="F128" s="58">
        <f t="shared" si="10"/>
        <v>315</v>
      </c>
      <c r="G128" s="58">
        <f t="shared" si="10"/>
        <v>310</v>
      </c>
      <c r="H128" s="58">
        <f t="shared" si="10"/>
        <v>340</v>
      </c>
      <c r="J128" s="31" t="s">
        <v>75</v>
      </c>
      <c r="K128" s="58">
        <f>SUM(K97:K127)-SUMIF($J$97:$J$127,"",K97:K127)</f>
        <v>292.5</v>
      </c>
      <c r="L128" s="58">
        <f t="shared" ref="L128:P128" si="11">SUM(L97:L127)-SUMIF($J$97:$J$127,"",L97:L127)</f>
        <v>420</v>
      </c>
      <c r="M128" s="58">
        <f t="shared" si="11"/>
        <v>240</v>
      </c>
      <c r="N128" s="58">
        <f t="shared" si="11"/>
        <v>435</v>
      </c>
      <c r="O128" s="58">
        <f t="shared" si="11"/>
        <v>310</v>
      </c>
      <c r="P128" s="58">
        <f t="shared" si="11"/>
        <v>360</v>
      </c>
      <c r="Q128" s="4"/>
      <c r="R128" s="31" t="s">
        <v>75</v>
      </c>
      <c r="S128" s="58">
        <f>SUM(S97:S127)-SUMIF($R$97:$R$127,"",S97:S127)</f>
        <v>420</v>
      </c>
      <c r="T128" s="58">
        <f t="shared" ref="T128:X128" si="12">SUM(T97:T127)-SUMIF($R$97:$R$127,"",T97:T127)</f>
        <v>2272.5</v>
      </c>
      <c r="U128" s="58">
        <f t="shared" si="12"/>
        <v>412.5</v>
      </c>
      <c r="V128" s="58">
        <f t="shared" si="12"/>
        <v>2325</v>
      </c>
      <c r="W128" s="58">
        <f t="shared" si="12"/>
        <v>310</v>
      </c>
      <c r="X128" s="58">
        <f t="shared" si="12"/>
        <v>2350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U86:V86">
    <cfRule type="cellIs" dxfId="130" priority="240" operator="equal">
      <formula>7.5</formula>
    </cfRule>
  </conditionalFormatting>
  <conditionalFormatting sqref="V86">
    <cfRule type="cellIs" dxfId="129" priority="241" operator="between">
      <formula>7.5</formula>
      <formula>15</formula>
    </cfRule>
  </conditionalFormatting>
  <conditionalFormatting sqref="W86:X86">
    <cfRule type="beginsWith" dxfId="128" priority="238" operator="beginsWith" text="0">
      <formula>LEFT(W86,LEN("0"))="0"</formula>
    </cfRule>
  </conditionalFormatting>
  <conditionalFormatting sqref="X86">
    <cfRule type="cellIs" dxfId="127" priority="237" operator="equal">
      <formula>10</formula>
    </cfRule>
  </conditionalFormatting>
  <conditionalFormatting sqref="U15:U45">
    <cfRule type="cellIs" dxfId="126" priority="102" operator="between">
      <formula>7.5</formula>
      <formula>15</formula>
    </cfRule>
    <cfRule type="cellIs" dxfId="125" priority="103" operator="equal">
      <formula>7.5</formula>
    </cfRule>
  </conditionalFormatting>
  <conditionalFormatting sqref="T15:T45">
    <cfRule type="cellIs" dxfId="124" priority="104" operator="equal">
      <formula>7.5</formula>
    </cfRule>
  </conditionalFormatting>
  <conditionalFormatting sqref="D15:D45">
    <cfRule type="cellIs" dxfId="123" priority="123" operator="between">
      <formula>7.5</formula>
      <formula>15</formula>
    </cfRule>
    <cfRule type="cellIs" dxfId="122" priority="124" operator="equal">
      <formula>7.5</formula>
    </cfRule>
  </conditionalFormatting>
  <conditionalFormatting sqref="C15:C45">
    <cfRule type="cellIs" dxfId="121" priority="122" operator="equal">
      <formula>7.5</formula>
    </cfRule>
  </conditionalFormatting>
  <conditionalFormatting sqref="F15:F45">
    <cfRule type="cellIs" dxfId="120" priority="120" operator="between">
      <formula>7.5</formula>
      <formula>15</formula>
    </cfRule>
    <cfRule type="cellIs" dxfId="119" priority="121" operator="equal">
      <formula>7.5</formula>
    </cfRule>
  </conditionalFormatting>
  <conditionalFormatting sqref="E15:E45">
    <cfRule type="cellIs" dxfId="118" priority="119" operator="equal">
      <formula>7.5</formula>
    </cfRule>
  </conditionalFormatting>
  <conditionalFormatting sqref="H15:H45">
    <cfRule type="beginsWith" dxfId="117" priority="118" operator="beginsWith" text="0">
      <formula>LEFT(H15,LEN("0"))="0"</formula>
    </cfRule>
  </conditionalFormatting>
  <conditionalFormatting sqref="G15:G45">
    <cfRule type="cellIs" dxfId="116" priority="116" operator="equal">
      <formula>10</formula>
    </cfRule>
    <cfRule type="beginsWith" dxfId="115" priority="117" operator="beginsWith" text="0">
      <formula>LEFT(G15,LEN("0"))="0"</formula>
    </cfRule>
  </conditionalFormatting>
  <conditionalFormatting sqref="K15:K45">
    <cfRule type="cellIs" dxfId="114" priority="114" operator="between">
      <formula>7.5</formula>
      <formula>15</formula>
    </cfRule>
    <cfRule type="cellIs" dxfId="113" priority="115" operator="equal">
      <formula>7.5</formula>
    </cfRule>
  </conditionalFormatting>
  <conditionalFormatting sqref="L15:L45">
    <cfRule type="cellIs" dxfId="112" priority="113" operator="equal">
      <formula>7.5</formula>
    </cfRule>
  </conditionalFormatting>
  <conditionalFormatting sqref="M15:M45">
    <cfRule type="cellIs" dxfId="111" priority="111" operator="between">
      <formula>7.5</formula>
      <formula>15</formula>
    </cfRule>
    <cfRule type="cellIs" dxfId="110" priority="112" operator="equal">
      <formula>7.5</formula>
    </cfRule>
  </conditionalFormatting>
  <conditionalFormatting sqref="N15:N45">
    <cfRule type="cellIs" dxfId="109" priority="110" operator="equal">
      <formula>7.5</formula>
    </cfRule>
  </conditionalFormatting>
  <conditionalFormatting sqref="P15:P45">
    <cfRule type="beginsWith" dxfId="108" priority="109" operator="beginsWith" text="0">
      <formula>LEFT(P15,LEN("0"))="0"</formula>
    </cfRule>
  </conditionalFormatting>
  <conditionalFormatting sqref="O15:O45">
    <cfRule type="cellIs" dxfId="107" priority="107" operator="equal">
      <formula>10</formula>
    </cfRule>
    <cfRule type="beginsWith" dxfId="106" priority="108" operator="beginsWith" text="0">
      <formula>LEFT(O15,LEN("0"))="0"</formula>
    </cfRule>
  </conditionalFormatting>
  <conditionalFormatting sqref="S15:S45">
    <cfRule type="cellIs" dxfId="105" priority="105" operator="between">
      <formula>7.5</formula>
      <formula>15</formula>
    </cfRule>
    <cfRule type="cellIs" dxfId="104" priority="106" operator="equal">
      <formula>7.5</formula>
    </cfRule>
  </conditionalFormatting>
  <conditionalFormatting sqref="V15:V45">
    <cfRule type="cellIs" dxfId="103" priority="101" operator="equal">
      <formula>7.5</formula>
    </cfRule>
  </conditionalFormatting>
  <conditionalFormatting sqref="X15:X45">
    <cfRule type="beginsWith" dxfId="102" priority="100" operator="beginsWith" text="0">
      <formula>LEFT(X15,LEN("0"))="0"</formula>
    </cfRule>
  </conditionalFormatting>
  <conditionalFormatting sqref="W15:W45">
    <cfRule type="cellIs" dxfId="101" priority="98" operator="equal">
      <formula>10</formula>
    </cfRule>
    <cfRule type="beginsWith" dxfId="100" priority="99" operator="beginsWith" text="0">
      <formula>LEFT(W15,LEN("0"))="0"</formula>
    </cfRule>
  </conditionalFormatting>
  <conditionalFormatting sqref="AB15:AB45">
    <cfRule type="cellIs" dxfId="99" priority="96" operator="between">
      <formula>7.5</formula>
      <formula>15</formula>
    </cfRule>
    <cfRule type="cellIs" dxfId="98" priority="97" operator="equal">
      <formula>7.5</formula>
    </cfRule>
  </conditionalFormatting>
  <conditionalFormatting sqref="AA15:AA45">
    <cfRule type="cellIs" dxfId="97" priority="95" operator="equal">
      <formula>7.5</formula>
    </cfRule>
  </conditionalFormatting>
  <conditionalFormatting sqref="AD15:AD45">
    <cfRule type="cellIs" dxfId="96" priority="93" operator="between">
      <formula>7.5</formula>
      <formula>15</formula>
    </cfRule>
    <cfRule type="cellIs" dxfId="95" priority="94" operator="equal">
      <formula>7.5</formula>
    </cfRule>
  </conditionalFormatting>
  <conditionalFormatting sqref="AC15:AC45">
    <cfRule type="cellIs" dxfId="94" priority="92" operator="equal">
      <formula>7.5</formula>
    </cfRule>
  </conditionalFormatting>
  <conditionalFormatting sqref="AF15:AF45">
    <cfRule type="beginsWith" dxfId="93" priority="91" operator="beginsWith" text="0">
      <formula>LEFT(AF15,LEN("0"))="0"</formula>
    </cfRule>
  </conditionalFormatting>
  <conditionalFormatting sqref="AE15:AE45">
    <cfRule type="cellIs" dxfId="92" priority="89" operator="equal">
      <formula>10</formula>
    </cfRule>
    <cfRule type="beginsWith" dxfId="91" priority="90" operator="beginsWith" text="0">
      <formula>LEFT(AE15,LEN("0"))="0"</formula>
    </cfRule>
  </conditionalFormatting>
  <conditionalFormatting sqref="AJ15:AJ45">
    <cfRule type="cellIs" dxfId="90" priority="87" operator="between">
      <formula>7.5</formula>
      <formula>15</formula>
    </cfRule>
    <cfRule type="cellIs" dxfId="89" priority="88" operator="equal">
      <formula>7.5</formula>
    </cfRule>
  </conditionalFormatting>
  <conditionalFormatting sqref="AI15:AI45">
    <cfRule type="cellIs" dxfId="88" priority="86" operator="equal">
      <formula>7.5</formula>
    </cfRule>
  </conditionalFormatting>
  <conditionalFormatting sqref="AL15:AL45">
    <cfRule type="cellIs" dxfId="87" priority="84" operator="between">
      <formula>7.5</formula>
      <formula>15</formula>
    </cfRule>
    <cfRule type="cellIs" dxfId="86" priority="85" operator="equal">
      <formula>7.5</formula>
    </cfRule>
  </conditionalFormatting>
  <conditionalFormatting sqref="AK15:AK45">
    <cfRule type="cellIs" dxfId="85" priority="83" operator="equal">
      <formula>7.5</formula>
    </cfRule>
  </conditionalFormatting>
  <conditionalFormatting sqref="AM15:AM45">
    <cfRule type="cellIs" dxfId="84" priority="81" operator="equal">
      <formula>10</formula>
    </cfRule>
    <cfRule type="beginsWith" dxfId="83" priority="82" operator="beginsWith" text="0">
      <formula>LEFT(AM15,LEN("0"))="0"</formula>
    </cfRule>
  </conditionalFormatting>
  <conditionalFormatting sqref="AN15:AN45">
    <cfRule type="cellIs" dxfId="82" priority="79" operator="equal">
      <formula>10</formula>
    </cfRule>
    <cfRule type="beginsWith" dxfId="81" priority="80" operator="beginsWith" text="0">
      <formula>LEFT(AN15,LEN("0"))="0"</formula>
    </cfRule>
  </conditionalFormatting>
  <conditionalFormatting sqref="AQ15:AQ45">
    <cfRule type="cellIs" dxfId="80" priority="77" operator="between">
      <formula>7.5</formula>
      <formula>15</formula>
    </cfRule>
    <cfRule type="cellIs" dxfId="79" priority="78" operator="equal">
      <formula>7.5</formula>
    </cfRule>
  </conditionalFormatting>
  <conditionalFormatting sqref="AR15:AR45">
    <cfRule type="cellIs" dxfId="78" priority="75" operator="between">
      <formula>7.5</formula>
      <formula>15</formula>
    </cfRule>
    <cfRule type="cellIs" dxfId="77" priority="76" operator="equal">
      <formula>7.5</formula>
    </cfRule>
  </conditionalFormatting>
  <conditionalFormatting sqref="AS15:AS45">
    <cfRule type="cellIs" dxfId="76" priority="73" operator="between">
      <formula>7.5</formula>
      <formula>15</formula>
    </cfRule>
    <cfRule type="cellIs" dxfId="75" priority="74" operator="equal">
      <formula>7.5</formula>
    </cfRule>
  </conditionalFormatting>
  <conditionalFormatting sqref="AT15:AT45">
    <cfRule type="cellIs" dxfId="74" priority="71" operator="between">
      <formula>7.5</formula>
      <formula>15</formula>
    </cfRule>
    <cfRule type="cellIs" dxfId="73" priority="72" operator="equal">
      <formula>7.5</formula>
    </cfRule>
  </conditionalFormatting>
  <conditionalFormatting sqref="AU15:AU45">
    <cfRule type="cellIs" dxfId="72" priority="69" operator="equal">
      <formula>10</formula>
    </cfRule>
    <cfRule type="beginsWith" dxfId="71" priority="70" operator="beginsWith" text="0">
      <formula>LEFT(AU15,LEN("0"))="0"</formula>
    </cfRule>
  </conditionalFormatting>
  <conditionalFormatting sqref="AV15:AV45">
    <cfRule type="cellIs" dxfId="70" priority="67" operator="equal">
      <formula>10</formula>
    </cfRule>
    <cfRule type="beginsWith" dxfId="69" priority="68" operator="beginsWith" text="0">
      <formula>LEFT(AV15,LEN("0"))="0"</formula>
    </cfRule>
  </conditionalFormatting>
  <conditionalFormatting sqref="C56:C86">
    <cfRule type="cellIs" dxfId="68" priority="66" operator="equal">
      <formula>7.5</formula>
    </cfRule>
  </conditionalFormatting>
  <conditionalFormatting sqref="D56:D86">
    <cfRule type="cellIs" dxfId="67" priority="62" operator="between">
      <formula>22.5</formula>
      <formula>30</formula>
    </cfRule>
    <cfRule type="cellIs" dxfId="66" priority="63" operator="between">
      <formula>15</formula>
      <formula>22.5</formula>
    </cfRule>
    <cfRule type="cellIs" dxfId="65" priority="64" operator="between">
      <formula>7.5</formula>
      <formula>15</formula>
    </cfRule>
    <cfRule type="cellIs" dxfId="64" priority="65" operator="equal">
      <formula>7.5</formula>
    </cfRule>
  </conditionalFormatting>
  <conditionalFormatting sqref="E56:E86">
    <cfRule type="cellIs" dxfId="63" priority="61" operator="equal">
      <formula>7.5</formula>
    </cfRule>
  </conditionalFormatting>
  <conditionalFormatting sqref="F56:F86">
    <cfRule type="cellIs" dxfId="62" priority="57" operator="between">
      <formula>22.5</formula>
      <formula>30</formula>
    </cfRule>
    <cfRule type="cellIs" dxfId="61" priority="58" operator="between">
      <formula>15</formula>
      <formula>22.5</formula>
    </cfRule>
    <cfRule type="cellIs" dxfId="60" priority="59" operator="between">
      <formula>7.5</formula>
      <formula>15</formula>
    </cfRule>
    <cfRule type="cellIs" dxfId="59" priority="60" operator="equal">
      <formula>7.5</formula>
    </cfRule>
  </conditionalFormatting>
  <conditionalFormatting sqref="G56:G86">
    <cfRule type="beginsWith" dxfId="58" priority="56" operator="beginsWith" text="0">
      <formula>LEFT(G56,LEN("0"))="0"</formula>
    </cfRule>
  </conditionalFormatting>
  <conditionalFormatting sqref="H56:H86">
    <cfRule type="cellIs" dxfId="57" priority="53" operator="equal">
      <formula>20</formula>
    </cfRule>
    <cfRule type="cellIs" dxfId="56" priority="54" operator="equal">
      <formula>10</formula>
    </cfRule>
    <cfRule type="beginsWith" dxfId="55" priority="55" operator="beginsWith" text="0">
      <formula>LEFT(H56,LEN("0"))="0"</formula>
    </cfRule>
  </conditionalFormatting>
  <conditionalFormatting sqref="L56:L86">
    <cfRule type="cellIs" dxfId="54" priority="51" operator="between">
      <formula>7.5</formula>
      <formula>15</formula>
    </cfRule>
    <cfRule type="cellIs" dxfId="53" priority="52" operator="equal">
      <formula>7.5</formula>
    </cfRule>
  </conditionalFormatting>
  <conditionalFormatting sqref="K56:K86">
    <cfRule type="cellIs" dxfId="52" priority="50" operator="equal">
      <formula>7.5</formula>
    </cfRule>
  </conditionalFormatting>
  <conditionalFormatting sqref="M56:M86">
    <cfRule type="cellIs" dxfId="51" priority="49" operator="equal">
      <formula>7.5</formula>
    </cfRule>
  </conditionalFormatting>
  <conditionalFormatting sqref="N56:N86">
    <cfRule type="cellIs" dxfId="50" priority="48" operator="equal">
      <formula>7.5</formula>
    </cfRule>
  </conditionalFormatting>
  <conditionalFormatting sqref="O56:O86">
    <cfRule type="beginsWith" dxfId="49" priority="47" operator="beginsWith" text="0">
      <formula>LEFT(O56,LEN("0"))="0"</formula>
    </cfRule>
  </conditionalFormatting>
  <conditionalFormatting sqref="P56:P86">
    <cfRule type="cellIs" dxfId="48" priority="45" operator="equal">
      <formula>10</formula>
    </cfRule>
    <cfRule type="beginsWith" dxfId="47" priority="46" operator="beginsWith" text="0">
      <formula>LEFT(P56,LEN("0"))="0"</formula>
    </cfRule>
  </conditionalFormatting>
  <conditionalFormatting sqref="T56:T86">
    <cfRule type="cellIs" dxfId="46" priority="43" operator="between">
      <formula>7.5</formula>
      <formula>15</formula>
    </cfRule>
    <cfRule type="cellIs" dxfId="45" priority="44" operator="equal">
      <formula>7.5</formula>
    </cfRule>
  </conditionalFormatting>
  <conditionalFormatting sqref="S56:S86">
    <cfRule type="cellIs" dxfId="44" priority="42" operator="equal">
      <formula>7.5</formula>
    </cfRule>
  </conditionalFormatting>
  <conditionalFormatting sqref="V56:V85">
    <cfRule type="cellIs" dxfId="43" priority="40" operator="between">
      <formula>7.5</formula>
      <formula>15</formula>
    </cfRule>
    <cfRule type="cellIs" dxfId="42" priority="41" operator="equal">
      <formula>7.5</formula>
    </cfRule>
  </conditionalFormatting>
  <conditionalFormatting sqref="U56:U85">
    <cfRule type="cellIs" dxfId="41" priority="39" operator="equal">
      <formula>7.5</formula>
    </cfRule>
  </conditionalFormatting>
  <conditionalFormatting sqref="W56:W85">
    <cfRule type="beginsWith" dxfId="40" priority="38" operator="beginsWith" text="0">
      <formula>LEFT(W56,LEN("0"))="0"</formula>
    </cfRule>
  </conditionalFormatting>
  <conditionalFormatting sqref="X56:X85">
    <cfRule type="cellIs" dxfId="39" priority="36" operator="equal">
      <formula>10</formula>
    </cfRule>
    <cfRule type="beginsWith" dxfId="38" priority="37" operator="beginsWith" text="0">
      <formula>LEFT(X56,LEN("0"))="0"</formula>
    </cfRule>
  </conditionalFormatting>
  <conditionalFormatting sqref="D97 D127">
    <cfRule type="cellIs" dxfId="37" priority="35" operator="equal">
      <formula>7.5</formula>
    </cfRule>
  </conditionalFormatting>
  <conditionalFormatting sqref="C97 C127">
    <cfRule type="beginsWith" dxfId="36" priority="34" operator="beginsWith" text="0">
      <formula>LEFT(C97,LEN("0"))="0"</formula>
    </cfRule>
  </conditionalFormatting>
  <conditionalFormatting sqref="D98:D122">
    <cfRule type="cellIs" dxfId="35" priority="33" operator="equal">
      <formula>7.5</formula>
    </cfRule>
  </conditionalFormatting>
  <conditionalFormatting sqref="C98:C122">
    <cfRule type="beginsWith" dxfId="34" priority="32" operator="beginsWith" text="0">
      <formula>LEFT(C98,LEN("0"))="0"</formula>
    </cfRule>
  </conditionalFormatting>
  <conditionalFormatting sqref="D123">
    <cfRule type="cellIs" dxfId="33" priority="31" operator="equal">
      <formula>7.5</formula>
    </cfRule>
  </conditionalFormatting>
  <conditionalFormatting sqref="C123">
    <cfRule type="beginsWith" dxfId="32" priority="30" operator="beginsWith" text="0">
      <formula>LEFT(C123,LEN("0"))="0"</formula>
    </cfRule>
  </conditionalFormatting>
  <conditionalFormatting sqref="D124:D126">
    <cfRule type="cellIs" dxfId="31" priority="29" operator="equal">
      <formula>7.5</formula>
    </cfRule>
  </conditionalFormatting>
  <conditionalFormatting sqref="C124:C126">
    <cfRule type="beginsWith" dxfId="30" priority="28" operator="beginsWith" text="0">
      <formula>LEFT(C124,LEN("0"))="0"</formula>
    </cfRule>
  </conditionalFormatting>
  <conditionalFormatting sqref="F97 F127">
    <cfRule type="cellIs" dxfId="29" priority="27" operator="equal">
      <formula>7.5</formula>
    </cfRule>
  </conditionalFormatting>
  <conditionalFormatting sqref="E97 E127">
    <cfRule type="beginsWith" dxfId="28" priority="26" operator="beginsWith" text="0">
      <formula>LEFT(E97,LEN("0"))="0"</formula>
    </cfRule>
  </conditionalFormatting>
  <conditionalFormatting sqref="F98:F122">
    <cfRule type="cellIs" dxfId="27" priority="25" operator="equal">
      <formula>7.5</formula>
    </cfRule>
  </conditionalFormatting>
  <conditionalFormatting sqref="E98:E122">
    <cfRule type="beginsWith" dxfId="26" priority="24" operator="beginsWith" text="0">
      <formula>LEFT(E98,LEN("0"))="0"</formula>
    </cfRule>
  </conditionalFormatting>
  <conditionalFormatting sqref="F123">
    <cfRule type="cellIs" dxfId="25" priority="23" operator="equal">
      <formula>7.5</formula>
    </cfRule>
  </conditionalFormatting>
  <conditionalFormatting sqref="E123">
    <cfRule type="beginsWith" dxfId="24" priority="22" operator="beginsWith" text="0">
      <formula>LEFT(E123,LEN("0"))="0"</formula>
    </cfRule>
  </conditionalFormatting>
  <conditionalFormatting sqref="F124:F126">
    <cfRule type="cellIs" dxfId="23" priority="21" operator="equal">
      <formula>7.5</formula>
    </cfRule>
  </conditionalFormatting>
  <conditionalFormatting sqref="E124:E126">
    <cfRule type="beginsWith" dxfId="22" priority="20" operator="beginsWith" text="0">
      <formula>LEFT(E124,LEN("0"))="0"</formula>
    </cfRule>
  </conditionalFormatting>
  <conditionalFormatting sqref="G97 G124:G127">
    <cfRule type="beginsWith" dxfId="21" priority="19" operator="beginsWith" text="0">
      <formula>LEFT(G97,LEN("0"))="0"</formula>
    </cfRule>
  </conditionalFormatting>
  <conditionalFormatting sqref="H97 H124:H127">
    <cfRule type="beginsWith" dxfId="20" priority="18" operator="beginsWith" text="0">
      <formula>LEFT(H97,LEN("0"))="0"</formula>
    </cfRule>
  </conditionalFormatting>
  <conditionalFormatting sqref="G98:G123">
    <cfRule type="beginsWith" dxfId="19" priority="17" operator="beginsWith" text="0">
      <formula>LEFT(G98,LEN("0"))="0"</formula>
    </cfRule>
  </conditionalFormatting>
  <conditionalFormatting sqref="H98:H123">
    <cfRule type="beginsWith" dxfId="18" priority="16" operator="beginsWith" text="0">
      <formula>LEFT(H98,LEN("0"))="0"</formula>
    </cfRule>
  </conditionalFormatting>
  <conditionalFormatting sqref="S97:S114 S116:S127">
    <cfRule type="cellIs" dxfId="17" priority="15" operator="equal">
      <formula>7.5</formula>
    </cfRule>
  </conditionalFormatting>
  <conditionalFormatting sqref="T97:T127">
    <cfRule type="cellIs" dxfId="16" priority="14" operator="between">
      <formula>7.5</formula>
      <formula>67.5</formula>
    </cfRule>
  </conditionalFormatting>
  <conditionalFormatting sqref="S115">
    <cfRule type="cellIs" dxfId="15" priority="13" operator="equal">
      <formula>7.5</formula>
    </cfRule>
  </conditionalFormatting>
  <conditionalFormatting sqref="U97:U99 U102 U118:U127 U110:U116 U104:U108">
    <cfRule type="cellIs" dxfId="14" priority="12" operator="equal">
      <formula>7.5</formula>
    </cfRule>
  </conditionalFormatting>
  <conditionalFormatting sqref="V97:V98 V112:V127 V105:V110 V100:V103">
    <cfRule type="cellIs" dxfId="13" priority="11" operator="between">
      <formula>7.5</formula>
      <formula>67.5</formula>
    </cfRule>
  </conditionalFormatting>
  <conditionalFormatting sqref="U100">
    <cfRule type="cellIs" dxfId="12" priority="10" operator="equal">
      <formula>7.5</formula>
    </cfRule>
  </conditionalFormatting>
  <conditionalFormatting sqref="U101">
    <cfRule type="cellIs" dxfId="11" priority="9" operator="equal">
      <formula>7.5</formula>
    </cfRule>
  </conditionalFormatting>
  <conditionalFormatting sqref="U117">
    <cfRule type="cellIs" dxfId="10" priority="8" operator="equal">
      <formula>7.5</formula>
    </cfRule>
  </conditionalFormatting>
  <conditionalFormatting sqref="U109">
    <cfRule type="cellIs" dxfId="9" priority="7" operator="equal">
      <formula>7.5</formula>
    </cfRule>
  </conditionalFormatting>
  <conditionalFormatting sqref="U103">
    <cfRule type="cellIs" dxfId="8" priority="6" operator="equal">
      <formula>7.5</formula>
    </cfRule>
  </conditionalFormatting>
  <conditionalFormatting sqref="V111">
    <cfRule type="cellIs" dxfId="7" priority="5" operator="between">
      <formula>7.5</formula>
      <formula>67.5</formula>
    </cfRule>
  </conditionalFormatting>
  <conditionalFormatting sqref="V104">
    <cfRule type="cellIs" dxfId="6" priority="4" operator="between">
      <formula>7.5</formula>
      <formula>67.5</formula>
    </cfRule>
  </conditionalFormatting>
  <conditionalFormatting sqref="V99">
    <cfRule type="cellIs" dxfId="5" priority="3" operator="between">
      <formula>7.5</formula>
      <formula>67.5</formula>
    </cfRule>
  </conditionalFormatting>
  <conditionalFormatting sqref="W97:W127">
    <cfRule type="beginsWith" dxfId="4" priority="2" operator="beginsWith" text="0">
      <formula>LEFT(W97,LEN("0"))="0"</formula>
    </cfRule>
  </conditionalFormatting>
  <conditionalFormatting sqref="X97:X127">
    <cfRule type="cellIs" dxfId="3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S15:V45 S56:V86 K15:N45 K56:N86 AA15:AD45 AQ15:AT45 C15:F45 AI15:AL45 C97:F127 C56:F86 K97:N127 S97:S127 U97:U127" xr:uid="{0FFBA6AD-3A60-4216-BBA9-B0CD13CCAAAF}">
      <formula1>$P$9:$P$16</formula1>
    </dataValidation>
    <dataValidation type="list" allowBlank="1" showInputMessage="1" showErrorMessage="1" sqref="AE15:AF45 O97:P127 G15:H45 W15:X45 G56:G86 O56:P86 O15:P45 AU15:AV45 W56:X86 AM15:AM45 G97:H127" xr:uid="{BE7A86D3-4B76-4005-9A7D-4EDCF55A4B44}">
      <formula1>$P$17:$P$21</formula1>
    </dataValidation>
    <dataValidation type="list" allowBlank="1" showInputMessage="1" showErrorMessage="1" sqref="H56:H86" xr:uid="{BEE17BF3-0FE1-401B-8150-A7ABAF5D6CF0}">
      <formula1>$P$17:$P$26</formula1>
    </dataValidation>
    <dataValidation type="list" allowBlank="1" showInputMessage="1" showErrorMessage="1" sqref="AN15:AN45" xr:uid="{CA9328CD-9A20-4B30-89B0-15ABB7D2DCFC}">
      <formula1>$P$17:$P$27</formula1>
    </dataValidation>
    <dataValidation type="list" allowBlank="1" showInputMessage="1" showErrorMessage="1" sqref="T97:T127 V97:V127" xr:uid="{5D62C8FD-5BCA-4B81-B322-5D36A3D32B99}">
      <formula1>$P$9:$P$22</formula1>
    </dataValidation>
    <dataValidation type="list" allowBlank="1" showInputMessage="1" showErrorMessage="1" sqref="W97:X127" xr:uid="{9CE6B4B8-C587-4F44-B2EC-447A71AEDBEB}">
      <formula1>$P$23:$P$32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20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15" t="s">
        <v>69</v>
      </c>
      <c r="B1" s="116"/>
      <c r="C1" s="49"/>
      <c r="D1" s="107" t="s">
        <v>33</v>
      </c>
      <c r="E1" s="107"/>
      <c r="F1" s="107"/>
      <c r="G1" s="107"/>
      <c r="H1" s="107" t="s">
        <v>34</v>
      </c>
      <c r="I1" s="107"/>
      <c r="J1" s="107"/>
      <c r="K1" s="107"/>
      <c r="L1" s="28"/>
      <c r="M1" s="104" t="s">
        <v>33</v>
      </c>
      <c r="N1" s="106"/>
      <c r="O1" s="104" t="s">
        <v>34</v>
      </c>
      <c r="P1" s="110"/>
      <c r="R1" s="111" t="s">
        <v>68</v>
      </c>
      <c r="S1" s="112"/>
      <c r="U1" s="104" t="s">
        <v>67</v>
      </c>
      <c r="V1" s="110"/>
      <c r="X1" s="104" t="s">
        <v>66</v>
      </c>
      <c r="Y1" s="105"/>
      <c r="Z1" s="105"/>
      <c r="AA1" s="106"/>
    </row>
    <row r="2" spans="1:27" ht="39.75" customHeight="1" x14ac:dyDescent="0.25">
      <c r="A2" s="117"/>
      <c r="B2" s="118"/>
      <c r="C2" s="50"/>
      <c r="D2" s="108" t="s">
        <v>35</v>
      </c>
      <c r="E2" s="108"/>
      <c r="F2" s="108" t="s">
        <v>36</v>
      </c>
      <c r="G2" s="108"/>
      <c r="H2" s="108" t="s">
        <v>35</v>
      </c>
      <c r="I2" s="108"/>
      <c r="J2" s="108" t="s">
        <v>36</v>
      </c>
      <c r="K2" s="108"/>
      <c r="L2" s="27"/>
      <c r="M2" s="109" t="s">
        <v>65</v>
      </c>
      <c r="N2" s="108" t="s">
        <v>38</v>
      </c>
      <c r="O2" s="108" t="s">
        <v>65</v>
      </c>
      <c r="P2" s="108" t="s">
        <v>38</v>
      </c>
      <c r="R2" s="108" t="s">
        <v>64</v>
      </c>
      <c r="S2" s="108" t="s">
        <v>63</v>
      </c>
      <c r="U2" s="108" t="s">
        <v>37</v>
      </c>
      <c r="V2" s="108" t="s">
        <v>38</v>
      </c>
      <c r="X2" s="108" t="s">
        <v>62</v>
      </c>
      <c r="Y2" s="108" t="s">
        <v>61</v>
      </c>
      <c r="Z2" s="108" t="s">
        <v>60</v>
      </c>
      <c r="AA2" s="108" t="s">
        <v>59</v>
      </c>
    </row>
    <row r="3" spans="1:27" ht="38.25" x14ac:dyDescent="0.25">
      <c r="A3" s="119" t="str">
        <f>'Date Reference'!O3</f>
        <v>Oct-2023</v>
      </c>
      <c r="B3" s="119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0"/>
      <c r="N3" s="109"/>
      <c r="O3" s="109"/>
      <c r="P3" s="109"/>
      <c r="R3" s="109"/>
      <c r="S3" s="109"/>
      <c r="U3" s="109"/>
      <c r="V3" s="109"/>
      <c r="X3" s="109"/>
      <c r="Y3" s="109"/>
      <c r="Z3" s="109"/>
      <c r="AA3" s="109"/>
    </row>
    <row r="4" spans="1:27" x14ac:dyDescent="0.25">
      <c r="A4" s="113" t="s">
        <v>58</v>
      </c>
      <c r="B4" s="114"/>
      <c r="C4" s="52"/>
      <c r="D4" s="22"/>
      <c r="E4" s="23"/>
      <c r="F4" s="127"/>
      <c r="G4" s="128"/>
      <c r="H4" s="127"/>
      <c r="I4" s="128"/>
      <c r="J4" s="127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03" t="s">
        <v>57</v>
      </c>
      <c r="B5" s="103"/>
      <c r="C5" s="53" t="s">
        <v>41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1005</v>
      </c>
      <c r="F5" s="70">
        <f>(VLOOKUP(A5,'Planned Staff Hours'!$C$9:$M$21,3,FALSE)+VLOOKUP(A5,'Planned Staff Hours'!$C$9:$M$21,5,FALSE))*'Date Reference'!$L$38</f>
        <v>1395</v>
      </c>
      <c r="G5" s="71">
        <f>Gloucestershire!D46+Gloucestershire!F46</f>
        <v>1740</v>
      </c>
      <c r="H5" s="72">
        <f>(VLOOKUP(A5,'Planned Staff Hours'!$C$9:$M$21,6,FALSE))*'Date Reference'!$L$38</f>
        <v>620</v>
      </c>
      <c r="I5" s="72">
        <f>Gloucestershire!G46</f>
        <v>620</v>
      </c>
      <c r="J5" s="129">
        <f>(VLOOKUP(A5,'Planned Staff Hours'!$C$9:$M$21,7,FALSE))*'Date Reference'!$L$38</f>
        <v>310</v>
      </c>
      <c r="K5" s="55">
        <f>Gloucestershire!H46</f>
        <v>610</v>
      </c>
      <c r="L5" s="21"/>
      <c r="M5" s="20">
        <f t="shared" ref="M5:M16" si="0">E5/D5</f>
        <v>1.0806451612903225</v>
      </c>
      <c r="N5" s="20">
        <f t="shared" ref="N5:N16" si="1">G5/F5</f>
        <v>1.2473118279569892</v>
      </c>
      <c r="O5" s="20">
        <f t="shared" ref="O5:O16" si="2">I5/H5</f>
        <v>1</v>
      </c>
      <c r="P5" s="20">
        <f t="shared" ref="P5:P16" si="3">K5/J5</f>
        <v>1.967741935483871</v>
      </c>
      <c r="R5" s="20">
        <f t="shared" ref="R5:R16" si="4">(E5+G5)/(F5+D5)</f>
        <v>1.1806451612903226</v>
      </c>
      <c r="S5" s="20">
        <f t="shared" ref="S5:S16" si="5">(K5+I5)/(J5+H5)</f>
        <v>1.3225806451612903</v>
      </c>
      <c r="U5" s="20">
        <f t="shared" ref="U5:U16" si="6">(E5+I5)/(H5+D5)</f>
        <v>1.0483870967741935</v>
      </c>
      <c r="V5" s="20">
        <f t="shared" ref="V5:V16" si="7">(K5+G5)/(J5+F5)</f>
        <v>1.3782991202346042</v>
      </c>
      <c r="X5" s="19">
        <v>445</v>
      </c>
      <c r="Y5" s="18">
        <f t="shared" ref="Y5:Y16" si="8">(E5+I5)/X5</f>
        <v>3.6516853932584268</v>
      </c>
      <c r="Z5" s="18">
        <f t="shared" ref="Z5:Z16" si="9">(K5+G5)/X5</f>
        <v>5.2808988764044944</v>
      </c>
      <c r="AA5" s="18">
        <f t="shared" ref="AA5:AA16" si="10">(E5+G5+I5+K5)/X5</f>
        <v>8.9325842696629216</v>
      </c>
    </row>
    <row r="6" spans="1:27" ht="15" customHeight="1" x14ac:dyDescent="0.25">
      <c r="A6" s="103" t="s">
        <v>56</v>
      </c>
      <c r="B6" s="103"/>
      <c r="C6" s="53" t="s">
        <v>41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1575</v>
      </c>
      <c r="F6" s="70">
        <f>(VLOOKUP(A6,'Planned Staff Hours'!$C$9:$M$21,3,FALSE)+VLOOKUP(A6,'Planned Staff Hours'!$C$9:$M$21,5,FALSE))*'Date Reference'!$L$38</f>
        <v>1815.0000001000001</v>
      </c>
      <c r="G6" s="71">
        <f>Gloucestershire!L46+Gloucestershire!N46</f>
        <v>1740</v>
      </c>
      <c r="H6" s="72">
        <f>(VLOOKUP(A6,'Planned Staff Hours'!$C$9:$M$21,6,FALSE))*'Date Reference'!$L$38</f>
        <v>620</v>
      </c>
      <c r="I6" s="72">
        <f>Gloucestershire!O46</f>
        <v>660</v>
      </c>
      <c r="J6" s="129">
        <f>(VLOOKUP(A6,'Planned Staff Hours'!$C$9:$M$21,7,FALSE))*'Date Reference'!$L$38</f>
        <v>890.0000000199999</v>
      </c>
      <c r="K6" s="55">
        <f>Gloucestershire!P46</f>
        <v>940</v>
      </c>
      <c r="L6" s="21"/>
      <c r="M6" s="20">
        <f t="shared" si="0"/>
        <v>1.1290322580645162</v>
      </c>
      <c r="N6" s="20">
        <f t="shared" si="1"/>
        <v>0.9586776858975935</v>
      </c>
      <c r="O6" s="20">
        <f t="shared" si="2"/>
        <v>1.064516129032258</v>
      </c>
      <c r="P6" s="20">
        <f t="shared" si="3"/>
        <v>1.0561797752571647</v>
      </c>
      <c r="R6" s="20">
        <f t="shared" si="4"/>
        <v>1.0327102803416601</v>
      </c>
      <c r="S6" s="20">
        <f t="shared" si="5"/>
        <v>1.0596026489925883</v>
      </c>
      <c r="U6" s="20">
        <f t="shared" si="6"/>
        <v>1.1091811414392059</v>
      </c>
      <c r="V6" s="20">
        <f t="shared" si="7"/>
        <v>0.99075785577859854</v>
      </c>
      <c r="X6" s="19">
        <v>534</v>
      </c>
      <c r="Y6" s="18">
        <f t="shared" si="8"/>
        <v>4.1853932584269664</v>
      </c>
      <c r="Z6" s="18">
        <f t="shared" si="9"/>
        <v>5.0187265917602994</v>
      </c>
      <c r="AA6" s="18">
        <f t="shared" si="10"/>
        <v>9.2041198501872667</v>
      </c>
    </row>
    <row r="7" spans="1:27" ht="15" customHeight="1" x14ac:dyDescent="0.25">
      <c r="A7" s="103" t="s">
        <v>55</v>
      </c>
      <c r="B7" s="103"/>
      <c r="C7" s="53" t="s">
        <v>41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1462.5</v>
      </c>
      <c r="F7" s="70">
        <f>(VLOOKUP(A7,'Planned Staff Hours'!$C$9:$M$21,3,FALSE)+VLOOKUP(A7,'Planned Staff Hours'!$C$9:$M$21,5,FALSE))*'Date Reference'!$L$38</f>
        <v>930</v>
      </c>
      <c r="G7" s="71">
        <f>Gloucestershire!T46+Gloucestershire!V46</f>
        <v>1380</v>
      </c>
      <c r="H7" s="72">
        <f>(VLOOKUP(A7,'Planned Staff Hours'!$C$9:$M$21,6,FALSE))*'Date Reference'!$L$38</f>
        <v>620</v>
      </c>
      <c r="I7" s="72">
        <f>Gloucestershire!W46</f>
        <v>790</v>
      </c>
      <c r="J7" s="73">
        <f>(VLOOKUP(A7,'Planned Staff Hours'!$C$9:$M$21,7,FALSE))*'Date Reference'!$L$38</f>
        <v>310</v>
      </c>
      <c r="K7" s="55">
        <f>Gloucestershire!X46</f>
        <v>620</v>
      </c>
      <c r="L7" s="21"/>
      <c r="M7" s="20">
        <f t="shared" si="0"/>
        <v>1.0483870967741935</v>
      </c>
      <c r="N7" s="20">
        <f t="shared" si="1"/>
        <v>1.4838709677419355</v>
      </c>
      <c r="O7" s="20">
        <f t="shared" si="2"/>
        <v>1.2741935483870968</v>
      </c>
      <c r="P7" s="20">
        <f t="shared" si="3"/>
        <v>2</v>
      </c>
      <c r="R7" s="20">
        <f t="shared" si="4"/>
        <v>1.2225806451612904</v>
      </c>
      <c r="S7" s="20">
        <f t="shared" si="5"/>
        <v>1.5161290322580645</v>
      </c>
      <c r="U7" s="20">
        <f t="shared" si="6"/>
        <v>1.1178660049627791</v>
      </c>
      <c r="V7" s="20">
        <f t="shared" si="7"/>
        <v>1.6129032258064515</v>
      </c>
      <c r="X7" s="19">
        <v>525</v>
      </c>
      <c r="Y7" s="18">
        <f t="shared" si="8"/>
        <v>4.2904761904761903</v>
      </c>
      <c r="Z7" s="18">
        <f t="shared" si="9"/>
        <v>3.8095238095238093</v>
      </c>
      <c r="AA7" s="18">
        <f t="shared" si="10"/>
        <v>8.1</v>
      </c>
    </row>
    <row r="8" spans="1:27" ht="15" customHeight="1" x14ac:dyDescent="0.25">
      <c r="A8" s="103" t="s">
        <v>54</v>
      </c>
      <c r="B8" s="103"/>
      <c r="C8" s="53" t="s">
        <v>41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930</v>
      </c>
      <c r="F8" s="70">
        <f>(VLOOKUP(A8,'Planned Staff Hours'!$C$9:$M$21,3,FALSE)+VLOOKUP(A8,'Planned Staff Hours'!$C$9:$M$21,5,FALSE))*'Date Reference'!$L$38</f>
        <v>1395</v>
      </c>
      <c r="G8" s="71">
        <f>Gloucestershire!AB46+Gloucestershire!AD46</f>
        <v>1537.5</v>
      </c>
      <c r="H8" s="71">
        <f>(VLOOKUP(A8,'Planned Staff Hours'!$C$9:$M$21,6,FALSE))*'Date Reference'!$L$38</f>
        <v>609.98699999999997</v>
      </c>
      <c r="I8" s="72">
        <f>Gloucestershire!AE46</f>
        <v>620</v>
      </c>
      <c r="J8" s="129">
        <f>(VLOOKUP(A8,'Planned Staff Hours'!$C$9:$M$21,7,FALSE))*'Date Reference'!$L$38</f>
        <v>334.9984</v>
      </c>
      <c r="K8" s="55">
        <f>Gloucestershire!AF46</f>
        <v>640</v>
      </c>
      <c r="L8" s="21"/>
      <c r="M8" s="20">
        <f t="shared" si="0"/>
        <v>1</v>
      </c>
      <c r="N8" s="20">
        <f>G8/F8</f>
        <v>1.1021505376344085</v>
      </c>
      <c r="O8" s="20">
        <f t="shared" si="2"/>
        <v>1.0164151039284444</v>
      </c>
      <c r="P8" s="20">
        <f t="shared" si="3"/>
        <v>1.9104568857642306</v>
      </c>
      <c r="R8" s="20">
        <f t="shared" si="4"/>
        <v>1.0612903225806452</v>
      </c>
      <c r="S8" s="20">
        <f t="shared" si="5"/>
        <v>1.3333539332988635</v>
      </c>
      <c r="U8" s="20">
        <f t="shared" si="6"/>
        <v>1.0065020029389857</v>
      </c>
      <c r="V8" s="20">
        <f t="shared" si="7"/>
        <v>1.2586716843206329</v>
      </c>
      <c r="X8" s="19">
        <v>441</v>
      </c>
      <c r="Y8" s="18">
        <f t="shared" si="8"/>
        <v>3.5147392290249435</v>
      </c>
      <c r="Z8" s="18">
        <f t="shared" si="9"/>
        <v>4.937641723356009</v>
      </c>
      <c r="AA8" s="18">
        <f t="shared" si="10"/>
        <v>8.4523809523809526</v>
      </c>
    </row>
    <row r="9" spans="1:27" ht="15" customHeight="1" x14ac:dyDescent="0.25">
      <c r="A9" s="103" t="s">
        <v>53</v>
      </c>
      <c r="B9" s="103"/>
      <c r="C9" s="53" t="s">
        <v>41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930</v>
      </c>
      <c r="F9" s="70">
        <f>(VLOOKUP(A9,'Planned Staff Hours'!$C$9:$M$21,3,FALSE)+VLOOKUP(A9,'Planned Staff Hours'!$C$9:$M$21,5,FALSE))*'Date Reference'!$L$38</f>
        <v>1395</v>
      </c>
      <c r="G9" s="71">
        <f>Gloucestershire!AJ46+Gloucestershire!AL46</f>
        <v>1867.5</v>
      </c>
      <c r="H9" s="72">
        <f>(VLOOKUP(A9,'Planned Staff Hours'!$C$9:$M$21,6,FALSE))*'Date Reference'!$L$38</f>
        <v>620</v>
      </c>
      <c r="I9" s="72">
        <f>Gloucestershire!AM46</f>
        <v>620</v>
      </c>
      <c r="J9" s="73">
        <f>(VLOOKUP(A9,'Planned Staff Hours'!$C$9:$M$21,7,FALSE))*'Date Reference'!$L$38</f>
        <v>620</v>
      </c>
      <c r="K9" s="55">
        <f>Gloucestershire!AN46</f>
        <v>820</v>
      </c>
      <c r="L9" s="21"/>
      <c r="M9" s="20">
        <f t="shared" si="0"/>
        <v>1</v>
      </c>
      <c r="N9" s="20">
        <f t="shared" si="1"/>
        <v>1.3387096774193548</v>
      </c>
      <c r="O9" s="20">
        <f t="shared" si="2"/>
        <v>1</v>
      </c>
      <c r="P9" s="20">
        <f t="shared" si="3"/>
        <v>1.3225806451612903</v>
      </c>
      <c r="R9" s="20">
        <f t="shared" si="4"/>
        <v>1.2032258064516128</v>
      </c>
      <c r="S9" s="20">
        <f t="shared" si="5"/>
        <v>1.1612903225806452</v>
      </c>
      <c r="U9" s="20">
        <f t="shared" si="6"/>
        <v>1</v>
      </c>
      <c r="V9" s="20">
        <f t="shared" si="7"/>
        <v>1.3337468982630274</v>
      </c>
      <c r="X9" s="19">
        <v>341</v>
      </c>
      <c r="Y9" s="18">
        <f t="shared" si="8"/>
        <v>4.5454545454545459</v>
      </c>
      <c r="Z9" s="18">
        <f t="shared" si="9"/>
        <v>7.8812316715542519</v>
      </c>
      <c r="AA9" s="18">
        <f t="shared" si="10"/>
        <v>12.426686217008797</v>
      </c>
    </row>
    <row r="10" spans="1:27" ht="15" customHeight="1" x14ac:dyDescent="0.25">
      <c r="A10" s="103" t="s">
        <v>52</v>
      </c>
      <c r="B10" s="103"/>
      <c r="C10" s="53" t="s">
        <v>41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1387.5</v>
      </c>
      <c r="F10" s="70">
        <f>(VLOOKUP(A10,'Planned Staff Hours'!$C$9:$M$21,3,FALSE)+VLOOKUP(A10,'Planned Staff Hours'!$C$9:$M$21,5,FALSE))*'Date Reference'!$L$38</f>
        <v>1395</v>
      </c>
      <c r="G10" s="71">
        <f>Gloucestershire!AR46+Gloucestershire!AT46</f>
        <v>2047.5</v>
      </c>
      <c r="H10" s="72">
        <f>(VLOOKUP(A10,'Planned Staff Hours'!$C$9:$M$21,6,FALSE))*'Date Reference'!$L$38</f>
        <v>620</v>
      </c>
      <c r="I10" s="72">
        <f>Gloucestershire!AU46</f>
        <v>690</v>
      </c>
      <c r="J10" s="73">
        <f>(VLOOKUP(A10,'Planned Staff Hours'!$C$9:$M$21,7,FALSE))*'Date Reference'!$L$38</f>
        <v>620</v>
      </c>
      <c r="K10" s="55">
        <f>Gloucestershire!AV46</f>
        <v>1120</v>
      </c>
      <c r="L10" s="21"/>
      <c r="M10" s="20">
        <f t="shared" si="0"/>
        <v>0.9946236559139785</v>
      </c>
      <c r="N10" s="20">
        <f t="shared" si="1"/>
        <v>1.467741935483871</v>
      </c>
      <c r="O10" s="20">
        <f t="shared" si="2"/>
        <v>1.1129032258064515</v>
      </c>
      <c r="P10" s="20">
        <f t="shared" si="3"/>
        <v>1.8064516129032258</v>
      </c>
      <c r="R10" s="20">
        <f t="shared" si="4"/>
        <v>1.2311827956989247</v>
      </c>
      <c r="S10" s="20">
        <f t="shared" si="5"/>
        <v>1.4596774193548387</v>
      </c>
      <c r="U10" s="20">
        <f t="shared" si="6"/>
        <v>1.0310173697270471</v>
      </c>
      <c r="V10" s="20">
        <f t="shared" si="7"/>
        <v>1.5719602977667493</v>
      </c>
      <c r="X10" s="19">
        <v>265</v>
      </c>
      <c r="Y10" s="18">
        <f t="shared" si="8"/>
        <v>7.8396226415094343</v>
      </c>
      <c r="Z10" s="18">
        <f t="shared" si="9"/>
        <v>11.952830188679245</v>
      </c>
      <c r="AA10" s="18">
        <f t="shared" si="10"/>
        <v>19.79245283018868</v>
      </c>
    </row>
    <row r="11" spans="1:27" ht="15" customHeight="1" x14ac:dyDescent="0.25">
      <c r="A11" s="103" t="s">
        <v>51</v>
      </c>
      <c r="B11" s="103"/>
      <c r="C11" s="53" t="s">
        <v>42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930</v>
      </c>
      <c r="F11" s="70">
        <f>(VLOOKUP(A11,'Planned Staff Hours'!$C$9:$M$21,3,FALSE)+VLOOKUP(A11,'Planned Staff Hours'!$C$9:$M$21,5,FALSE))*'Date Reference'!$L$38</f>
        <v>2325</v>
      </c>
      <c r="G11" s="71">
        <f>Gloucestershire!D87+Gloucestershire!F87</f>
        <v>2445</v>
      </c>
      <c r="H11" s="74">
        <f>(VLOOKUP(A11,'Planned Staff Hours'!$C$9:$M$21,6,FALSE))*'Date Reference'!$L$38</f>
        <v>310</v>
      </c>
      <c r="I11" s="72">
        <f>Gloucestershire!G87</f>
        <v>360</v>
      </c>
      <c r="J11" s="73">
        <f>(VLOOKUP(A11,'Planned Staff Hours'!$C$9:$M$21,7,FALSE))*'Date Reference'!$L$38</f>
        <v>930</v>
      </c>
      <c r="K11" s="55">
        <f>Gloucestershire!H87</f>
        <v>1010</v>
      </c>
      <c r="L11" s="21"/>
      <c r="M11" s="20">
        <f t="shared" si="0"/>
        <v>1</v>
      </c>
      <c r="N11" s="20">
        <f t="shared" si="1"/>
        <v>1.0516129032258064</v>
      </c>
      <c r="O11" s="20">
        <f t="shared" si="2"/>
        <v>1.1612903225806452</v>
      </c>
      <c r="P11" s="20">
        <f t="shared" si="3"/>
        <v>1.086021505376344</v>
      </c>
      <c r="R11" s="20">
        <f t="shared" si="4"/>
        <v>1.0368663594470047</v>
      </c>
      <c r="S11" s="20">
        <f t="shared" si="5"/>
        <v>1.1048387096774193</v>
      </c>
      <c r="U11" s="20">
        <f t="shared" si="6"/>
        <v>1.0403225806451613</v>
      </c>
      <c r="V11" s="20">
        <f t="shared" si="7"/>
        <v>1.0614439324116745</v>
      </c>
      <c r="X11" s="19">
        <v>479</v>
      </c>
      <c r="Y11" s="18">
        <f>(E11+I11)/X11</f>
        <v>2.6931106471816282</v>
      </c>
      <c r="Z11" s="18">
        <f>(K11+G11)/X11</f>
        <v>7.2129436325678498</v>
      </c>
      <c r="AA11" s="18">
        <f>(E11+G11+I11+K11)/X11</f>
        <v>9.9060542797494779</v>
      </c>
    </row>
    <row r="12" spans="1:27" ht="15" customHeight="1" x14ac:dyDescent="0.25">
      <c r="A12" s="103" t="s">
        <v>50</v>
      </c>
      <c r="B12" s="103"/>
      <c r="C12" s="53" t="s">
        <v>42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952.5</v>
      </c>
      <c r="F12" s="70">
        <f>(VLOOKUP(A12,'Planned Staff Hours'!$C$9:$M$21,3,FALSE)+VLOOKUP(A12,'Planned Staff Hours'!$C$9:$M$21,5,FALSE))*'Date Reference'!$L$38</f>
        <v>1162.5</v>
      </c>
      <c r="G12" s="71">
        <f>Gloucestershire!L87+Gloucestershire!N87</f>
        <v>1275</v>
      </c>
      <c r="H12" s="71">
        <f>(VLOOKUP(A12,'Planned Staff Hours'!$C$9:$M$21,6,FALSE))*'Date Reference'!$L$38</f>
        <v>320.00000015000001</v>
      </c>
      <c r="I12" s="72">
        <f>Gloucestershire!O87</f>
        <v>330</v>
      </c>
      <c r="J12" s="129">
        <f>(VLOOKUP(A12,'Planned Staff Hours'!$C$9:$M$21,7,FALSE))*'Date Reference'!$L$38</f>
        <v>609.99999984999999</v>
      </c>
      <c r="K12" s="55">
        <f>Gloucestershire!P87</f>
        <v>660</v>
      </c>
      <c r="L12" s="21"/>
      <c r="M12" s="20">
        <f t="shared" si="0"/>
        <v>1.0241935483870968</v>
      </c>
      <c r="N12" s="20">
        <f t="shared" si="1"/>
        <v>1.096774193548387</v>
      </c>
      <c r="O12" s="20">
        <f t="shared" si="2"/>
        <v>1.0312499995166016</v>
      </c>
      <c r="P12" s="20">
        <f t="shared" si="3"/>
        <v>1.0819672133808116</v>
      </c>
      <c r="R12" s="20">
        <f t="shared" si="4"/>
        <v>1.064516129032258</v>
      </c>
      <c r="S12" s="20">
        <f t="shared" si="5"/>
        <v>1.064516129032258</v>
      </c>
      <c r="U12" s="20">
        <f t="shared" si="6"/>
        <v>1.0259999998768801</v>
      </c>
      <c r="V12" s="20">
        <f t="shared" si="7"/>
        <v>1.0916784204026808</v>
      </c>
      <c r="X12" s="19">
        <v>412</v>
      </c>
      <c r="Y12" s="18">
        <f>(E12+I12)/X12</f>
        <v>3.112864077669903</v>
      </c>
      <c r="Z12" s="18">
        <f>(K12+G12)/X12</f>
        <v>4.6966019417475726</v>
      </c>
      <c r="AA12" s="18">
        <f>(E12+G12+I12+K12)/X12</f>
        <v>7.8094660194174761</v>
      </c>
    </row>
    <row r="13" spans="1:27" ht="15" customHeight="1" x14ac:dyDescent="0.25">
      <c r="A13" s="103" t="s">
        <v>49</v>
      </c>
      <c r="B13" s="103"/>
      <c r="C13" s="53" t="s">
        <v>42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967.5</v>
      </c>
      <c r="F13" s="70">
        <f>(VLOOKUP(A13,'Planned Staff Hours'!$C$9:$M$21,3,FALSE)+VLOOKUP(A13,'Planned Staff Hours'!$C$9:$M$21,5,FALSE))*'Date Reference'!$L$38</f>
        <v>1395</v>
      </c>
      <c r="G13" s="71">
        <f>Gloucestershire!T87+Gloucestershire!V87</f>
        <v>1642.5</v>
      </c>
      <c r="H13" s="72">
        <f>(VLOOKUP(A13,'Planned Staff Hours'!$C$9:$M$21,6,FALSE))*'Date Reference'!$L$38</f>
        <v>310</v>
      </c>
      <c r="I13" s="72">
        <f>Gloucestershire!W87</f>
        <v>310</v>
      </c>
      <c r="J13" s="73">
        <f>(VLOOKUP(A13,'Planned Staff Hours'!$C$9:$M$21,7,FALSE))*'Date Reference'!$L$38</f>
        <v>620</v>
      </c>
      <c r="K13" s="55">
        <f>Gloucestershire!X87</f>
        <v>630</v>
      </c>
      <c r="L13" s="21"/>
      <c r="M13" s="20">
        <f t="shared" si="0"/>
        <v>1.0403225806451613</v>
      </c>
      <c r="N13" s="20">
        <f t="shared" si="1"/>
        <v>1.1774193548387097</v>
      </c>
      <c r="O13" s="20">
        <f t="shared" si="2"/>
        <v>1</v>
      </c>
      <c r="P13" s="20">
        <f t="shared" si="3"/>
        <v>1.0161290322580645</v>
      </c>
      <c r="R13" s="20">
        <f t="shared" si="4"/>
        <v>1.1225806451612903</v>
      </c>
      <c r="S13" s="20">
        <f t="shared" si="5"/>
        <v>1.010752688172043</v>
      </c>
      <c r="U13" s="20">
        <f t="shared" si="6"/>
        <v>1.030241935483871</v>
      </c>
      <c r="V13" s="20">
        <f t="shared" si="7"/>
        <v>1.1277915632754343</v>
      </c>
      <c r="X13" s="19">
        <v>526</v>
      </c>
      <c r="Y13" s="18">
        <f t="shared" si="8"/>
        <v>2.4287072243346008</v>
      </c>
      <c r="Z13" s="18">
        <f t="shared" si="9"/>
        <v>4.3203422053231941</v>
      </c>
      <c r="AA13" s="18">
        <f t="shared" si="10"/>
        <v>6.749049429657795</v>
      </c>
    </row>
    <row r="14" spans="1:27" ht="15" customHeight="1" x14ac:dyDescent="0.25">
      <c r="A14" s="103" t="s">
        <v>48</v>
      </c>
      <c r="B14" s="103"/>
      <c r="C14" s="53" t="s">
        <v>41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727.5</v>
      </c>
      <c r="F14" s="70">
        <f>(VLOOKUP(A14,'Planned Staff Hours'!$C$9:$M$21,3,FALSE)+VLOOKUP(A14,'Planned Staff Hours'!$C$9:$M$21,5,FALSE))*'Date Reference'!$L$38</f>
        <v>930</v>
      </c>
      <c r="G14" s="71">
        <f>Gloucestershire!D128+Gloucestershire!F128</f>
        <v>652.5</v>
      </c>
      <c r="H14" s="72">
        <f>(VLOOKUP(A14,'Planned Staff Hours'!$C$9:$M$21,6,FALSE))*'Date Reference'!$L$38</f>
        <v>310</v>
      </c>
      <c r="I14" s="72">
        <f>Gloucestershire!G128</f>
        <v>310</v>
      </c>
      <c r="J14" s="73">
        <f>(VLOOKUP(A14,'Planned Staff Hours'!$C$9:$M$21,7,FALSE))*'Date Reference'!$L$38</f>
        <v>310</v>
      </c>
      <c r="K14" s="55">
        <f>Gloucestershire!H128</f>
        <v>340</v>
      </c>
      <c r="L14" s="21"/>
      <c r="M14" s="20">
        <f t="shared" si="0"/>
        <v>1.564516129032258</v>
      </c>
      <c r="N14" s="20">
        <f t="shared" si="1"/>
        <v>0.70161290322580649</v>
      </c>
      <c r="O14" s="20">
        <f t="shared" si="2"/>
        <v>1</v>
      </c>
      <c r="P14" s="20">
        <f t="shared" si="3"/>
        <v>1.096774193548387</v>
      </c>
      <c r="R14" s="20">
        <f t="shared" si="4"/>
        <v>0.989247311827957</v>
      </c>
      <c r="S14" s="20">
        <f t="shared" si="5"/>
        <v>1.0483870967741935</v>
      </c>
      <c r="U14" s="20">
        <f t="shared" si="6"/>
        <v>1.3387096774193548</v>
      </c>
      <c r="V14" s="20">
        <f t="shared" si="7"/>
        <v>0.80040322580645162</v>
      </c>
      <c r="X14" s="19">
        <v>366</v>
      </c>
      <c r="Y14" s="18">
        <f t="shared" si="8"/>
        <v>2.8346994535519126</v>
      </c>
      <c r="Z14" s="18">
        <f t="shared" si="9"/>
        <v>2.7117486338797816</v>
      </c>
      <c r="AA14" s="18">
        <f t="shared" si="10"/>
        <v>5.5464480874316937</v>
      </c>
    </row>
    <row r="15" spans="1:27" ht="15" customHeight="1" x14ac:dyDescent="0.25">
      <c r="A15" s="103" t="s">
        <v>47</v>
      </c>
      <c r="B15" s="103"/>
      <c r="C15" s="53" t="s">
        <v>41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532.5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855</v>
      </c>
      <c r="H15" s="44">
        <f>(VLOOKUP(A15,'Planned Staff Hours'!$C$9:$M$21,6,FALSE))*'Date Reference'!$L$38</f>
        <v>310</v>
      </c>
      <c r="I15" s="44">
        <f>Gloucestershire!O128</f>
        <v>310</v>
      </c>
      <c r="J15" s="45">
        <f>(VLOOKUP(A15,'Planned Staff Hours'!$C$9:$M$21,7,FALSE))*'Date Reference'!$L$38</f>
        <v>310</v>
      </c>
      <c r="K15" s="55">
        <f>Gloucestershire!P128</f>
        <v>360</v>
      </c>
      <c r="L15" s="21"/>
      <c r="M15" s="20">
        <f t="shared" si="0"/>
        <v>1.1451612903225807</v>
      </c>
      <c r="N15" s="20">
        <f t="shared" si="1"/>
        <v>0.91935483870967738</v>
      </c>
      <c r="O15" s="20">
        <f t="shared" si="2"/>
        <v>1</v>
      </c>
      <c r="P15" s="20">
        <f t="shared" si="3"/>
        <v>1.1612903225806452</v>
      </c>
      <c r="R15" s="20">
        <f t="shared" si="4"/>
        <v>0.9946236559139785</v>
      </c>
      <c r="S15" s="20">
        <f t="shared" si="5"/>
        <v>1.0806451612903225</v>
      </c>
      <c r="U15" s="20">
        <f t="shared" si="6"/>
        <v>1.0870967741935484</v>
      </c>
      <c r="V15" s="20">
        <f t="shared" si="7"/>
        <v>0.97983870967741937</v>
      </c>
      <c r="X15" s="19">
        <v>298</v>
      </c>
      <c r="Y15" s="18">
        <f t="shared" si="8"/>
        <v>2.8271812080536911</v>
      </c>
      <c r="Z15" s="18">
        <f t="shared" si="9"/>
        <v>4.0771812080536911</v>
      </c>
      <c r="AA15" s="18">
        <f t="shared" si="10"/>
        <v>6.9043624161073822</v>
      </c>
    </row>
    <row r="16" spans="1:27" ht="15" customHeight="1" x14ac:dyDescent="0.25">
      <c r="A16" s="103" t="s">
        <v>46</v>
      </c>
      <c r="B16" s="103"/>
      <c r="C16" s="53" t="s">
        <v>43</v>
      </c>
      <c r="D16" s="70">
        <f>(VLOOKUP(A16,'Planned Staff Hours'!$C$9:$M$21,2,FALSE)+VLOOKUP(A16,'Planned Staff Hours'!$C$9:$M$21,4,FALSE))*'Date Reference'!$L$38</f>
        <v>930</v>
      </c>
      <c r="E16" s="71">
        <f>Gloucestershire!S128+Gloucestershire!U128</f>
        <v>832.5</v>
      </c>
      <c r="F16" s="70">
        <f>(VLOOKUP(A16,'Planned Staff Hours'!$C$9:$M$21,3,FALSE)+VLOOKUP(A16,'Planned Staff Hours'!$C$9:$M$21,5,FALSE))*'Date Reference'!$L$38</f>
        <v>4650</v>
      </c>
      <c r="G16" s="71">
        <f>Gloucestershire!T128+Gloucestershire!V128</f>
        <v>4597.5</v>
      </c>
      <c r="H16" s="72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2350</v>
      </c>
      <c r="L16" s="21"/>
      <c r="M16" s="20">
        <f t="shared" si="0"/>
        <v>0.89516129032258063</v>
      </c>
      <c r="N16" s="20">
        <f t="shared" si="1"/>
        <v>0.98870967741935489</v>
      </c>
      <c r="O16" s="20">
        <f t="shared" si="2"/>
        <v>1</v>
      </c>
      <c r="P16" s="20">
        <f t="shared" si="3"/>
        <v>0.94758064516129037</v>
      </c>
      <c r="R16" s="20">
        <f t="shared" si="4"/>
        <v>0.9731182795698925</v>
      </c>
      <c r="S16" s="20">
        <f t="shared" si="5"/>
        <v>0.95340501792114696</v>
      </c>
      <c r="U16" s="20">
        <f t="shared" si="6"/>
        <v>0.9213709677419355</v>
      </c>
      <c r="V16" s="20">
        <f t="shared" si="7"/>
        <v>0.9744039270687237</v>
      </c>
      <c r="X16" s="19">
        <v>180</v>
      </c>
      <c r="Y16" s="18">
        <f t="shared" si="8"/>
        <v>6.3472222222222223</v>
      </c>
      <c r="Z16" s="18">
        <f t="shared" si="9"/>
        <v>38.597222222222221</v>
      </c>
      <c r="AA16" s="18">
        <f t="shared" si="10"/>
        <v>44.944444444444443</v>
      </c>
    </row>
    <row r="17" spans="1:24" x14ac:dyDescent="0.25">
      <c r="A17" s="17"/>
      <c r="D17" s="69"/>
      <c r="E17" s="69"/>
      <c r="F17" s="69"/>
      <c r="G17" s="69"/>
      <c r="H17" s="69"/>
      <c r="I17" s="69"/>
      <c r="J17" s="69"/>
      <c r="K17" s="69"/>
      <c r="M17" s="16"/>
      <c r="N17" s="16"/>
      <c r="O17" s="16"/>
      <c r="P17" s="16"/>
      <c r="X17"/>
    </row>
    <row r="18" spans="1:24" x14ac:dyDescent="0.25">
      <c r="D18" s="69"/>
      <c r="E18" s="69"/>
      <c r="F18" s="69"/>
      <c r="G18" s="69"/>
      <c r="H18" s="69"/>
      <c r="I18" s="69"/>
      <c r="J18" s="69"/>
      <c r="K18" s="69"/>
    </row>
    <row r="19" spans="1:24" x14ac:dyDescent="0.25">
      <c r="D19" s="69"/>
      <c r="E19" s="69"/>
      <c r="F19" s="69"/>
      <c r="G19" s="69"/>
      <c r="H19" s="69"/>
      <c r="I19" s="69"/>
      <c r="J19" s="69"/>
      <c r="K19" s="69"/>
    </row>
    <row r="20" spans="1:24" x14ac:dyDescent="0.25">
      <c r="D20" s="69"/>
      <c r="E20" s="69"/>
      <c r="F20" s="69"/>
      <c r="G20" s="69"/>
      <c r="H20" s="69"/>
      <c r="I20" s="69"/>
      <c r="J20" s="69"/>
      <c r="K20" s="69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O21" sqref="O21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  <col min="14" max="14" width="13.140625" bestFit="1" customWidth="1"/>
  </cols>
  <sheetData>
    <row r="1" spans="2:13" ht="15.75" thickBot="1" x14ac:dyDescent="0.3"/>
    <row r="2" spans="2:13" x14ac:dyDescent="0.25">
      <c r="B2" s="81" t="s">
        <v>115</v>
      </c>
      <c r="C2" s="82"/>
      <c r="D2" s="82"/>
      <c r="E2" s="82"/>
      <c r="F2" s="82"/>
      <c r="G2" s="82"/>
      <c r="H2" s="83"/>
    </row>
    <row r="3" spans="2:13" ht="15.75" thickBot="1" x14ac:dyDescent="0.3">
      <c r="B3" s="84"/>
      <c r="C3" s="85"/>
      <c r="D3" s="85"/>
      <c r="E3" s="85"/>
      <c r="F3" s="85"/>
      <c r="G3" s="85"/>
      <c r="H3" s="86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22" t="s">
        <v>71</v>
      </c>
      <c r="E8" s="122"/>
      <c r="F8" s="122" t="s">
        <v>72</v>
      </c>
      <c r="G8" s="122"/>
      <c r="H8" s="122" t="s">
        <v>34</v>
      </c>
      <c r="I8" s="122"/>
      <c r="J8" s="121" t="s">
        <v>112</v>
      </c>
      <c r="K8" s="121"/>
      <c r="L8" s="121" t="s">
        <v>34</v>
      </c>
      <c r="M8" s="121"/>
    </row>
    <row r="9" spans="2:13" x14ac:dyDescent="0.25">
      <c r="B9" s="47">
        <v>1</v>
      </c>
      <c r="C9" s="48" t="s">
        <v>57</v>
      </c>
      <c r="D9" s="75">
        <v>15</v>
      </c>
      <c r="E9" s="75">
        <v>22.5</v>
      </c>
      <c r="F9" s="75">
        <v>15</v>
      </c>
      <c r="G9" s="75">
        <v>22.5</v>
      </c>
      <c r="H9" s="75">
        <v>20</v>
      </c>
      <c r="I9" s="75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75">
        <v>22.5</v>
      </c>
      <c r="E10" s="75">
        <v>29.27419355</v>
      </c>
      <c r="F10" s="75">
        <v>22.5</v>
      </c>
      <c r="G10" s="75">
        <v>29.27419355</v>
      </c>
      <c r="H10" s="75">
        <v>20</v>
      </c>
      <c r="I10" s="75">
        <v>28.709677419999998</v>
      </c>
      <c r="J10" s="42">
        <f t="shared" ref="J10:J20" si="0">(D10+F10)/7.5</f>
        <v>6</v>
      </c>
      <c r="K10" s="42">
        <f t="shared" ref="K10:K20" si="1">(E10+G10)/7.5</f>
        <v>7.8064516133333335</v>
      </c>
      <c r="L10" s="42">
        <f t="shared" ref="L10:L20" si="2">H10/10</f>
        <v>2</v>
      </c>
      <c r="M10" s="42">
        <f t="shared" ref="M10:M20" si="3">I10/10</f>
        <v>2.8709677419999999</v>
      </c>
    </row>
    <row r="11" spans="2:13" x14ac:dyDescent="0.25">
      <c r="B11" s="47">
        <v>3</v>
      </c>
      <c r="C11" s="48" t="s">
        <v>55</v>
      </c>
      <c r="D11" s="75">
        <v>22.5</v>
      </c>
      <c r="E11" s="75">
        <v>15</v>
      </c>
      <c r="F11" s="75">
        <v>22.5</v>
      </c>
      <c r="G11" s="75">
        <v>15</v>
      </c>
      <c r="H11" s="75">
        <v>20</v>
      </c>
      <c r="I11" s="75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75">
        <v>15</v>
      </c>
      <c r="E12" s="75">
        <v>22.5</v>
      </c>
      <c r="F12" s="75">
        <v>15</v>
      </c>
      <c r="G12" s="75">
        <v>22.5</v>
      </c>
      <c r="H12" s="75">
        <v>19.677</v>
      </c>
      <c r="I12" s="75">
        <v>10.8064</v>
      </c>
      <c r="J12" s="42">
        <f t="shared" si="0"/>
        <v>4</v>
      </c>
      <c r="K12" s="42">
        <f t="shared" si="1"/>
        <v>6</v>
      </c>
      <c r="L12" s="42">
        <f t="shared" si="2"/>
        <v>1.9677</v>
      </c>
      <c r="M12" s="42">
        <f t="shared" si="3"/>
        <v>1.08064</v>
      </c>
    </row>
    <row r="13" spans="2:13" x14ac:dyDescent="0.25">
      <c r="B13" s="47">
        <v>5</v>
      </c>
      <c r="C13" s="48" t="s">
        <v>53</v>
      </c>
      <c r="D13" s="75">
        <v>15</v>
      </c>
      <c r="E13" s="75">
        <v>22.5</v>
      </c>
      <c r="F13" s="75">
        <v>15</v>
      </c>
      <c r="G13" s="75">
        <v>22.5</v>
      </c>
      <c r="H13" s="75">
        <v>20</v>
      </c>
      <c r="I13" s="75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75">
        <v>22.5</v>
      </c>
      <c r="E14" s="75">
        <v>22.5</v>
      </c>
      <c r="F14" s="75">
        <v>22.5</v>
      </c>
      <c r="G14" s="75">
        <v>22.5</v>
      </c>
      <c r="H14" s="75">
        <v>20</v>
      </c>
      <c r="I14" s="75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75">
        <v>15</v>
      </c>
      <c r="E15" s="75">
        <v>37.5</v>
      </c>
      <c r="F15" s="75">
        <v>15</v>
      </c>
      <c r="G15" s="75">
        <v>37.5</v>
      </c>
      <c r="H15" s="75">
        <v>10</v>
      </c>
      <c r="I15" s="75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75">
        <v>15</v>
      </c>
      <c r="E16" s="75">
        <v>22.5</v>
      </c>
      <c r="F16" s="75">
        <v>15</v>
      </c>
      <c r="G16" s="75">
        <v>15</v>
      </c>
      <c r="H16" s="75">
        <v>10.322580650000001</v>
      </c>
      <c r="I16" s="75">
        <v>19.677419350000001</v>
      </c>
      <c r="J16" s="42">
        <f t="shared" si="0"/>
        <v>4</v>
      </c>
      <c r="K16" s="42">
        <f t="shared" si="1"/>
        <v>5</v>
      </c>
      <c r="L16" s="42">
        <f t="shared" si="2"/>
        <v>1.0322580650000002</v>
      </c>
      <c r="M16" s="42">
        <f t="shared" si="3"/>
        <v>1.9677419350000001</v>
      </c>
    </row>
    <row r="17" spans="2:13" x14ac:dyDescent="0.25">
      <c r="B17" s="47">
        <v>9</v>
      </c>
      <c r="C17" s="48" t="s">
        <v>49</v>
      </c>
      <c r="D17" s="75">
        <v>15</v>
      </c>
      <c r="E17" s="75">
        <v>22.5</v>
      </c>
      <c r="F17" s="75">
        <v>15</v>
      </c>
      <c r="G17" s="75">
        <v>22.5</v>
      </c>
      <c r="H17" s="75">
        <v>10</v>
      </c>
      <c r="I17" s="75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75">
        <v>7.5</v>
      </c>
      <c r="E18" s="75">
        <v>15</v>
      </c>
      <c r="F18" s="75">
        <v>7.5</v>
      </c>
      <c r="G18" s="75">
        <v>15</v>
      </c>
      <c r="H18" s="75">
        <v>10</v>
      </c>
      <c r="I18" s="75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G30" sqref="G3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1" t="s">
        <v>116</v>
      </c>
      <c r="B9" s="82"/>
      <c r="C9" s="82"/>
      <c r="D9" s="82"/>
      <c r="E9" s="82"/>
      <c r="F9" s="82"/>
      <c r="G9" s="83"/>
      <c r="H9" s="4"/>
      <c r="I9" s="4"/>
    </row>
    <row r="10" spans="1:18" ht="15.75" thickBot="1" x14ac:dyDescent="0.3">
      <c r="A10" s="84"/>
      <c r="B10" s="85"/>
      <c r="C10" s="85"/>
      <c r="D10" s="85"/>
      <c r="E10" s="85"/>
      <c r="F10" s="85"/>
      <c r="G10" s="86"/>
      <c r="H10" s="9"/>
      <c r="I10" s="9"/>
    </row>
    <row r="11" spans="1:18" ht="18.75" thickBot="1" x14ac:dyDescent="0.3">
      <c r="A11" s="5"/>
      <c r="B11" s="123" t="s">
        <v>12</v>
      </c>
      <c r="C11" s="124"/>
      <c r="D11" s="123" t="s">
        <v>13</v>
      </c>
      <c r="E11" s="124"/>
      <c r="F11" s="123" t="s">
        <v>14</v>
      </c>
      <c r="G11" s="124"/>
      <c r="H11" s="123" t="s">
        <v>15</v>
      </c>
      <c r="I11" s="124"/>
      <c r="J11" s="123" t="s">
        <v>29</v>
      </c>
      <c r="K11" s="124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0</v>
      </c>
      <c r="C14" s="66">
        <v>0</v>
      </c>
      <c r="D14" s="68">
        <v>7.5</v>
      </c>
      <c r="E14" s="67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127.5</v>
      </c>
      <c r="C15" s="67">
        <v>14</v>
      </c>
      <c r="D15" s="66">
        <v>15</v>
      </c>
      <c r="E15" s="66">
        <v>2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22.5</v>
      </c>
      <c r="C16" s="67">
        <v>3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0</v>
      </c>
      <c r="C18" s="66">
        <v>0</v>
      </c>
      <c r="D18" s="66">
        <v>7.5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37.5</v>
      </c>
      <c r="C19" s="67">
        <v>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0</v>
      </c>
      <c r="C20" s="67">
        <v>0</v>
      </c>
      <c r="D20" s="68">
        <v>22.5</v>
      </c>
      <c r="E20" s="67">
        <v>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35</v>
      </c>
      <c r="C21" s="67">
        <v>4</v>
      </c>
      <c r="D21" s="68">
        <v>22.5</v>
      </c>
      <c r="E21" s="67">
        <v>3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7.5</v>
      </c>
      <c r="C22" s="67">
        <v>1</v>
      </c>
      <c r="D22" s="66">
        <v>7.5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285</v>
      </c>
      <c r="C23" s="66">
        <v>29</v>
      </c>
      <c r="D23" s="66">
        <v>52.5</v>
      </c>
      <c r="E23" s="66">
        <v>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22.5</v>
      </c>
      <c r="C24" s="66">
        <v>3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45</v>
      </c>
      <c r="C25" s="67">
        <v>6</v>
      </c>
      <c r="D25" s="68">
        <v>312.5</v>
      </c>
      <c r="E25" s="67">
        <v>41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32</v>
      </c>
      <c r="B26" s="59">
        <f t="shared" ref="B26:K26" si="0">SUM(B14:B25)</f>
        <v>582.5</v>
      </c>
      <c r="C26" s="59">
        <f t="shared" si="0"/>
        <v>65</v>
      </c>
      <c r="D26" s="59">
        <f t="shared" si="0"/>
        <v>447.5</v>
      </c>
      <c r="E26" s="59">
        <f t="shared" si="0"/>
        <v>56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524" workbookViewId="0">
      <selection activeCell="L549" sqref="L549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October</v>
      </c>
      <c r="N3" s="38" t="s">
        <v>96</v>
      </c>
      <c r="O3" s="1" t="str">
        <f>LEFT(M3,3)&amp;"-"&amp;L4</f>
        <v>Oct-2023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25"/>
      <c r="N4" s="126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45200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45201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45202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45203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45204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45205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45206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45207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45208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45209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45210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45211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45212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45213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45214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45215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45216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45217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45218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45219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45220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45221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45222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5">
        <f t="shared" si="1"/>
        <v>45223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45224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45225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45226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45227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45228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45229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45230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2023-11-06T16:08:35Z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